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J84" i="1" l="1"/>
  <c r="AK84" i="1" s="1"/>
  <c r="AI84" i="1"/>
  <c r="AF84" i="1"/>
  <c r="Z84" i="1"/>
  <c r="AD84" i="1" s="1"/>
  <c r="X84" i="1"/>
  <c r="W84" i="1"/>
  <c r="U84" i="1"/>
  <c r="T84" i="1"/>
  <c r="S84" i="1"/>
  <c r="Q84" i="1"/>
  <c r="P84" i="1"/>
  <c r="AH84" i="1" s="1"/>
  <c r="O84" i="1"/>
  <c r="Y84" i="1" s="1"/>
  <c r="N84" i="1"/>
  <c r="L84" i="1"/>
  <c r="E84" i="1"/>
  <c r="AK83" i="1"/>
  <c r="AJ83" i="1"/>
  <c r="AI83" i="1"/>
  <c r="AH83" i="1"/>
  <c r="AG83" i="1"/>
  <c r="AB83" i="1"/>
  <c r="X83" i="1"/>
  <c r="Y83" i="1" s="1"/>
  <c r="W83" i="1"/>
  <c r="U83" i="1"/>
  <c r="T83" i="1"/>
  <c r="AF83" i="1" s="1"/>
  <c r="S83" i="1"/>
  <c r="Q83" i="1"/>
  <c r="P83" i="1"/>
  <c r="O83" i="1"/>
  <c r="N83" i="1"/>
  <c r="L83" i="1"/>
  <c r="Z83" i="1" s="1"/>
  <c r="AD83" i="1" s="1"/>
  <c r="E83" i="1"/>
  <c r="AJ82" i="1"/>
  <c r="AK82" i="1" s="1"/>
  <c r="AI82" i="1"/>
  <c r="AF82" i="1"/>
  <c r="AD82" i="1"/>
  <c r="Z82" i="1"/>
  <c r="X82" i="1"/>
  <c r="W82" i="1"/>
  <c r="AA82" i="1" s="1"/>
  <c r="U82" i="1"/>
  <c r="T82" i="1"/>
  <c r="S82" i="1"/>
  <c r="Q82" i="1"/>
  <c r="P82" i="1"/>
  <c r="AH82" i="1" s="1"/>
  <c r="O82" i="1"/>
  <c r="Y82" i="1" s="1"/>
  <c r="N82" i="1"/>
  <c r="L82" i="1"/>
  <c r="E82" i="1"/>
  <c r="AK81" i="1"/>
  <c r="AJ81" i="1"/>
  <c r="AI81" i="1"/>
  <c r="AH81" i="1"/>
  <c r="AB81" i="1"/>
  <c r="AA81" i="1"/>
  <c r="X81" i="1"/>
  <c r="Y81" i="1" s="1"/>
  <c r="W81" i="1"/>
  <c r="U81" i="1"/>
  <c r="T81" i="1"/>
  <c r="AF81" i="1" s="1"/>
  <c r="S81" i="1"/>
  <c r="Q81" i="1"/>
  <c r="P81" i="1"/>
  <c r="O81" i="1"/>
  <c r="N81" i="1"/>
  <c r="L81" i="1"/>
  <c r="Z81" i="1" s="1"/>
  <c r="AD81" i="1" s="1"/>
  <c r="E81" i="1"/>
  <c r="AJ80" i="1"/>
  <c r="AK80" i="1" s="1"/>
  <c r="AI80" i="1"/>
  <c r="AF80" i="1"/>
  <c r="Z80" i="1"/>
  <c r="AD80" i="1" s="1"/>
  <c r="X80" i="1"/>
  <c r="W80" i="1"/>
  <c r="U80" i="1"/>
  <c r="T80" i="1"/>
  <c r="S80" i="1"/>
  <c r="Q80" i="1"/>
  <c r="P80" i="1"/>
  <c r="O80" i="1"/>
  <c r="Y80" i="1" s="1"/>
  <c r="N80" i="1"/>
  <c r="L80" i="1"/>
  <c r="E80" i="1"/>
  <c r="AK79" i="1"/>
  <c r="AJ79" i="1"/>
  <c r="AI79" i="1"/>
  <c r="AH79" i="1"/>
  <c r="AA79" i="1"/>
  <c r="X79" i="1"/>
  <c r="Y79" i="1" s="1"/>
  <c r="W79" i="1"/>
  <c r="U79" i="1"/>
  <c r="T79" i="1"/>
  <c r="AF79" i="1" s="1"/>
  <c r="S79" i="1"/>
  <c r="Q79" i="1"/>
  <c r="P79" i="1"/>
  <c r="O79" i="1"/>
  <c r="N79" i="1"/>
  <c r="L79" i="1"/>
  <c r="E79" i="1"/>
  <c r="AJ78" i="1"/>
  <c r="AK78" i="1" s="1"/>
  <c r="AI78" i="1"/>
  <c r="Z78" i="1"/>
  <c r="X78" i="1"/>
  <c r="W78" i="1"/>
  <c r="U78" i="1"/>
  <c r="T78" i="1"/>
  <c r="AF78" i="1" s="1"/>
  <c r="S78" i="1"/>
  <c r="Q78" i="1"/>
  <c r="P78" i="1"/>
  <c r="O78" i="1"/>
  <c r="Y78" i="1" s="1"/>
  <c r="N78" i="1"/>
  <c r="L78" i="1"/>
  <c r="AJ77" i="1"/>
  <c r="AK77" i="1" s="1"/>
  <c r="AI77" i="1"/>
  <c r="AF77" i="1"/>
  <c r="X77" i="1"/>
  <c r="Y77" i="1" s="1"/>
  <c r="W77" i="1"/>
  <c r="U77" i="1"/>
  <c r="T77" i="1"/>
  <c r="S77" i="1"/>
  <c r="Q77" i="1"/>
  <c r="P77" i="1"/>
  <c r="O77" i="1"/>
  <c r="N77" i="1"/>
  <c r="L77" i="1"/>
  <c r="Z77" i="1" s="1"/>
  <c r="E77" i="1"/>
  <c r="AJ76" i="1"/>
  <c r="AK76" i="1" s="1"/>
  <c r="AI76" i="1"/>
  <c r="AH76" i="1"/>
  <c r="X76" i="1"/>
  <c r="Y76" i="1" s="1"/>
  <c r="W76" i="1"/>
  <c r="AA76" i="1" s="1"/>
  <c r="U76" i="1"/>
  <c r="T76" i="1"/>
  <c r="AF76" i="1" s="1"/>
  <c r="S76" i="1"/>
  <c r="Q76" i="1"/>
  <c r="P76" i="1"/>
  <c r="O76" i="1"/>
  <c r="N76" i="1"/>
  <c r="Z76" i="1" s="1"/>
  <c r="AD76" i="1" s="1"/>
  <c r="L76" i="1"/>
  <c r="E76" i="1"/>
  <c r="AJ75" i="1"/>
  <c r="AK75" i="1" s="1"/>
  <c r="AI75" i="1"/>
  <c r="AF75" i="1"/>
  <c r="AA75" i="1"/>
  <c r="Z75" i="1"/>
  <c r="X75" i="1"/>
  <c r="Y75" i="1" s="1"/>
  <c r="W75" i="1"/>
  <c r="U75" i="1"/>
  <c r="T75" i="1"/>
  <c r="S75" i="1"/>
  <c r="Q75" i="1"/>
  <c r="P75" i="1"/>
  <c r="AH75" i="1" s="1"/>
  <c r="O75" i="1"/>
  <c r="N75" i="1"/>
  <c r="L75" i="1"/>
  <c r="AK74" i="1"/>
  <c r="AJ74" i="1"/>
  <c r="AI74" i="1"/>
  <c r="AH74" i="1"/>
  <c r="AG74" i="1"/>
  <c r="X74" i="1"/>
  <c r="Y74" i="1" s="1"/>
  <c r="W74" i="1"/>
  <c r="U74" i="1"/>
  <c r="T74" i="1"/>
  <c r="AF74" i="1" s="1"/>
  <c r="S74" i="1"/>
  <c r="Q74" i="1"/>
  <c r="P74" i="1"/>
  <c r="O74" i="1"/>
  <c r="N74" i="1"/>
  <c r="L74" i="1"/>
  <c r="Z74" i="1" s="1"/>
  <c r="AD74" i="1" s="1"/>
  <c r="E74" i="1"/>
  <c r="AJ73" i="1"/>
  <c r="AK73" i="1" s="1"/>
  <c r="AI73" i="1"/>
  <c r="AF73" i="1"/>
  <c r="AD73" i="1"/>
  <c r="Z73" i="1"/>
  <c r="X73" i="1"/>
  <c r="W73" i="1"/>
  <c r="AA73" i="1" s="1"/>
  <c r="U73" i="1"/>
  <c r="T73" i="1"/>
  <c r="S73" i="1"/>
  <c r="Q73" i="1"/>
  <c r="P73" i="1"/>
  <c r="AH73" i="1" s="1"/>
  <c r="O73" i="1"/>
  <c r="Y73" i="1" s="1"/>
  <c r="N73" i="1"/>
  <c r="L73" i="1"/>
  <c r="E73" i="1"/>
  <c r="AK72" i="1"/>
  <c r="AJ72" i="1"/>
  <c r="AI72" i="1"/>
  <c r="AH72" i="1"/>
  <c r="AB72" i="1"/>
  <c r="AA72" i="1"/>
  <c r="X72" i="1"/>
  <c r="Y72" i="1" s="1"/>
  <c r="W72" i="1"/>
  <c r="U72" i="1"/>
  <c r="T72" i="1"/>
  <c r="AF72" i="1" s="1"/>
  <c r="S72" i="1"/>
  <c r="Q72" i="1"/>
  <c r="P72" i="1"/>
  <c r="O72" i="1"/>
  <c r="N72" i="1"/>
  <c r="L72" i="1"/>
  <c r="Z72" i="1" s="1"/>
  <c r="AD72" i="1" s="1"/>
  <c r="E72" i="1"/>
  <c r="AJ71" i="1"/>
  <c r="AK71" i="1" s="1"/>
  <c r="AI71" i="1"/>
  <c r="AF71" i="1"/>
  <c r="Z71" i="1"/>
  <c r="AD71" i="1" s="1"/>
  <c r="X71" i="1"/>
  <c r="W71" i="1"/>
  <c r="AA71" i="1" s="1"/>
  <c r="U71" i="1"/>
  <c r="T71" i="1"/>
  <c r="S71" i="1"/>
  <c r="Q71" i="1"/>
  <c r="P71" i="1"/>
  <c r="O71" i="1"/>
  <c r="Y71" i="1" s="1"/>
  <c r="N71" i="1"/>
  <c r="L71" i="1"/>
  <c r="E71" i="1"/>
  <c r="AK70" i="1"/>
  <c r="AJ70" i="1"/>
  <c r="AI70" i="1"/>
  <c r="AH70" i="1"/>
  <c r="AA70" i="1"/>
  <c r="X70" i="1"/>
  <c r="Y70" i="1" s="1"/>
  <c r="W70" i="1"/>
  <c r="U70" i="1"/>
  <c r="T70" i="1"/>
  <c r="AF70" i="1" s="1"/>
  <c r="S70" i="1"/>
  <c r="Q70" i="1"/>
  <c r="P70" i="1"/>
  <c r="O70" i="1"/>
  <c r="N70" i="1"/>
  <c r="L70" i="1"/>
  <c r="AJ69" i="1"/>
  <c r="AK69" i="1" s="1"/>
  <c r="AI69" i="1"/>
  <c r="AH69" i="1"/>
  <c r="X69" i="1"/>
  <c r="W69" i="1"/>
  <c r="U69" i="1"/>
  <c r="T69" i="1"/>
  <c r="AF69" i="1" s="1"/>
  <c r="S69" i="1"/>
  <c r="Q69" i="1"/>
  <c r="P69" i="1"/>
  <c r="O69" i="1"/>
  <c r="Y69" i="1" s="1"/>
  <c r="N69" i="1"/>
  <c r="Z69" i="1" s="1"/>
  <c r="L69" i="1"/>
  <c r="E69" i="1"/>
  <c r="AK68" i="1"/>
  <c r="AJ68" i="1"/>
  <c r="AI68" i="1"/>
  <c r="AF68" i="1"/>
  <c r="AA68" i="1"/>
  <c r="X68" i="1"/>
  <c r="Y68" i="1" s="1"/>
  <c r="W68" i="1"/>
  <c r="U68" i="1"/>
  <c r="T68" i="1"/>
  <c r="S68" i="1"/>
  <c r="Q68" i="1"/>
  <c r="P68" i="1"/>
  <c r="AH68" i="1" s="1"/>
  <c r="O68" i="1"/>
  <c r="N68" i="1"/>
  <c r="L68" i="1"/>
  <c r="Z68" i="1" s="1"/>
  <c r="E68" i="1"/>
  <c r="AJ67" i="1"/>
  <c r="AK67" i="1" s="1"/>
  <c r="AI67" i="1"/>
  <c r="AH67" i="1"/>
  <c r="X67" i="1"/>
  <c r="Y67" i="1" s="1"/>
  <c r="W67" i="1"/>
  <c r="AA67" i="1" s="1"/>
  <c r="U67" i="1"/>
  <c r="T67" i="1"/>
  <c r="AF67" i="1" s="1"/>
  <c r="S67" i="1"/>
  <c r="Q67" i="1"/>
  <c r="P67" i="1"/>
  <c r="O67" i="1"/>
  <c r="N67" i="1"/>
  <c r="Z67" i="1" s="1"/>
  <c r="L67" i="1"/>
  <c r="E67" i="1"/>
  <c r="AJ66" i="1"/>
  <c r="AK66" i="1" s="1"/>
  <c r="AA66" i="1" s="1"/>
  <c r="AI66" i="1"/>
  <c r="AF66" i="1"/>
  <c r="Z66" i="1"/>
  <c r="X66" i="1"/>
  <c r="Y66" i="1" s="1"/>
  <c r="W66" i="1"/>
  <c r="U66" i="1"/>
  <c r="T66" i="1"/>
  <c r="S66" i="1"/>
  <c r="Q66" i="1"/>
  <c r="P66" i="1"/>
  <c r="O66" i="1"/>
  <c r="N66" i="1"/>
  <c r="L66" i="1"/>
  <c r="E66" i="1"/>
  <c r="AJ65" i="1"/>
  <c r="AK65" i="1" s="1"/>
  <c r="AI65" i="1"/>
  <c r="AH65" i="1"/>
  <c r="AD65" i="1"/>
  <c r="AB65" i="1"/>
  <c r="X65" i="1"/>
  <c r="Y65" i="1" s="1"/>
  <c r="W65" i="1"/>
  <c r="U65" i="1"/>
  <c r="T65" i="1"/>
  <c r="AF65" i="1" s="1"/>
  <c r="S65" i="1"/>
  <c r="Q65" i="1"/>
  <c r="P65" i="1"/>
  <c r="O65" i="1"/>
  <c r="N65" i="1"/>
  <c r="Z65" i="1" s="1"/>
  <c r="AG65" i="1" s="1"/>
  <c r="L65" i="1"/>
  <c r="E65" i="1"/>
  <c r="AJ64" i="1"/>
  <c r="AK64" i="1" s="1"/>
  <c r="AA64" i="1" s="1"/>
  <c r="AI64" i="1"/>
  <c r="AF64" i="1"/>
  <c r="Z64" i="1"/>
  <c r="X64" i="1"/>
  <c r="Y64" i="1" s="1"/>
  <c r="W64" i="1"/>
  <c r="U64" i="1"/>
  <c r="T64" i="1"/>
  <c r="S64" i="1"/>
  <c r="Q64" i="1"/>
  <c r="P64" i="1"/>
  <c r="AH64" i="1" s="1"/>
  <c r="O64" i="1"/>
  <c r="N64" i="1"/>
  <c r="L64" i="1"/>
  <c r="E64" i="1"/>
  <c r="AJ63" i="1"/>
  <c r="AK63" i="1" s="1"/>
  <c r="AI63" i="1"/>
  <c r="AH63" i="1"/>
  <c r="AD63" i="1"/>
  <c r="AB63" i="1"/>
  <c r="X63" i="1"/>
  <c r="W63" i="1"/>
  <c r="U63" i="1"/>
  <c r="T63" i="1"/>
  <c r="AF63" i="1" s="1"/>
  <c r="S63" i="1"/>
  <c r="Q63" i="1"/>
  <c r="P63" i="1"/>
  <c r="O63" i="1"/>
  <c r="Y63" i="1" s="1"/>
  <c r="N63" i="1"/>
  <c r="Z63" i="1" s="1"/>
  <c r="AG63" i="1" s="1"/>
  <c r="L63" i="1"/>
  <c r="E63" i="1"/>
  <c r="AK62" i="1"/>
  <c r="AJ62" i="1"/>
  <c r="AI62" i="1"/>
  <c r="AG62" i="1"/>
  <c r="AF62" i="1"/>
  <c r="X62" i="1"/>
  <c r="Y62" i="1" s="1"/>
  <c r="W62" i="1"/>
  <c r="U62" i="1"/>
  <c r="T62" i="1"/>
  <c r="S62" i="1"/>
  <c r="Q62" i="1"/>
  <c r="P62" i="1"/>
  <c r="AH62" i="1" s="1"/>
  <c r="O62" i="1"/>
  <c r="N62" i="1"/>
  <c r="L62" i="1"/>
  <c r="Z62" i="1" s="1"/>
  <c r="E62" i="1"/>
  <c r="AJ61" i="1"/>
  <c r="AK61" i="1" s="1"/>
  <c r="AI61" i="1"/>
  <c r="AH61" i="1"/>
  <c r="X61" i="1"/>
  <c r="Y61" i="1" s="1"/>
  <c r="W61" i="1"/>
  <c r="U61" i="1"/>
  <c r="T61" i="1"/>
  <c r="AF61" i="1" s="1"/>
  <c r="S61" i="1"/>
  <c r="Q61" i="1"/>
  <c r="P61" i="1"/>
  <c r="O61" i="1"/>
  <c r="N61" i="1"/>
  <c r="Z61" i="1" s="1"/>
  <c r="L61" i="1"/>
  <c r="E61" i="1"/>
  <c r="AJ60" i="1"/>
  <c r="AK60" i="1" s="1"/>
  <c r="AA60" i="1" s="1"/>
  <c r="AI60" i="1"/>
  <c r="AF60" i="1"/>
  <c r="X60" i="1"/>
  <c r="Y60" i="1" s="1"/>
  <c r="W60" i="1"/>
  <c r="U60" i="1"/>
  <c r="T60" i="1"/>
  <c r="S60" i="1"/>
  <c r="Q60" i="1"/>
  <c r="P60" i="1"/>
  <c r="O60" i="1"/>
  <c r="N60" i="1"/>
  <c r="L60" i="1"/>
  <c r="Z60" i="1" s="1"/>
  <c r="E60" i="1"/>
  <c r="AJ59" i="1"/>
  <c r="AK59" i="1" s="1"/>
  <c r="AI59" i="1"/>
  <c r="AH59" i="1"/>
  <c r="X59" i="1"/>
  <c r="Y59" i="1" s="1"/>
  <c r="W59" i="1"/>
  <c r="AA59" i="1" s="1"/>
  <c r="U59" i="1"/>
  <c r="T59" i="1"/>
  <c r="AF59" i="1" s="1"/>
  <c r="S59" i="1"/>
  <c r="Q59" i="1"/>
  <c r="P59" i="1"/>
  <c r="O59" i="1"/>
  <c r="N59" i="1"/>
  <c r="Z59" i="1" s="1"/>
  <c r="L59" i="1"/>
  <c r="AJ58" i="1"/>
  <c r="AK58" i="1" s="1"/>
  <c r="AI58" i="1"/>
  <c r="AF58" i="1"/>
  <c r="AD58" i="1"/>
  <c r="Z58" i="1"/>
  <c r="X58" i="1"/>
  <c r="W58" i="1"/>
  <c r="AA58" i="1" s="1"/>
  <c r="U58" i="1"/>
  <c r="T58" i="1"/>
  <c r="S58" i="1"/>
  <c r="Q58" i="1"/>
  <c r="P58" i="1"/>
  <c r="AH58" i="1" s="1"/>
  <c r="O58" i="1"/>
  <c r="Y58" i="1" s="1"/>
  <c r="N58" i="1"/>
  <c r="L58" i="1"/>
  <c r="E58" i="1"/>
  <c r="AK57" i="1"/>
  <c r="AJ57" i="1"/>
  <c r="AI57" i="1"/>
  <c r="AH57" i="1"/>
  <c r="AB57" i="1"/>
  <c r="AA57" i="1"/>
  <c r="X57" i="1"/>
  <c r="W57" i="1"/>
  <c r="U57" i="1"/>
  <c r="T57" i="1"/>
  <c r="AF57" i="1" s="1"/>
  <c r="S57" i="1"/>
  <c r="Q57" i="1"/>
  <c r="P57" i="1"/>
  <c r="O57" i="1"/>
  <c r="N57" i="1"/>
  <c r="L57" i="1"/>
  <c r="Z57" i="1" s="1"/>
  <c r="AD57" i="1" s="1"/>
  <c r="E57" i="1"/>
  <c r="AK56" i="1"/>
  <c r="AJ56" i="1"/>
  <c r="AI56" i="1"/>
  <c r="Z56" i="1"/>
  <c r="X56" i="1"/>
  <c r="W56" i="1"/>
  <c r="AA56" i="1" s="1"/>
  <c r="U56" i="1"/>
  <c r="T56" i="1"/>
  <c r="AF56" i="1" s="1"/>
  <c r="S56" i="1"/>
  <c r="Q56" i="1"/>
  <c r="P56" i="1"/>
  <c r="AH56" i="1" s="1"/>
  <c r="O56" i="1"/>
  <c r="Y56" i="1" s="1"/>
  <c r="N56" i="1"/>
  <c r="L56" i="1"/>
  <c r="E56" i="1"/>
  <c r="AK55" i="1"/>
  <c r="AA55" i="1" s="1"/>
  <c r="AJ55" i="1"/>
  <c r="AI55" i="1"/>
  <c r="AH55" i="1"/>
  <c r="AG55" i="1"/>
  <c r="X55" i="1"/>
  <c r="W55" i="1"/>
  <c r="U55" i="1"/>
  <c r="T55" i="1"/>
  <c r="AF55" i="1" s="1"/>
  <c r="S55" i="1"/>
  <c r="Q55" i="1"/>
  <c r="P55" i="1"/>
  <c r="O55" i="1"/>
  <c r="Y55" i="1" s="1"/>
  <c r="N55" i="1"/>
  <c r="L55" i="1"/>
  <c r="Z55" i="1" s="1"/>
  <c r="AB55" i="1" s="1"/>
  <c r="E55" i="1"/>
  <c r="AK54" i="1"/>
  <c r="AJ54" i="1"/>
  <c r="AI54" i="1"/>
  <c r="Z54" i="1"/>
  <c r="X54" i="1"/>
  <c r="W54" i="1"/>
  <c r="AA54" i="1" s="1"/>
  <c r="U54" i="1"/>
  <c r="T54" i="1"/>
  <c r="AF54" i="1" s="1"/>
  <c r="S54" i="1"/>
  <c r="Q54" i="1"/>
  <c r="P54" i="1"/>
  <c r="AH54" i="1" s="1"/>
  <c r="O54" i="1"/>
  <c r="Y54" i="1" s="1"/>
  <c r="N54" i="1"/>
  <c r="L54" i="1"/>
  <c r="E54" i="1"/>
  <c r="AK53" i="1"/>
  <c r="AA53" i="1" s="1"/>
  <c r="AJ53" i="1"/>
  <c r="AI53" i="1"/>
  <c r="AH53" i="1"/>
  <c r="AG53" i="1"/>
  <c r="X53" i="1"/>
  <c r="W53" i="1"/>
  <c r="U53" i="1"/>
  <c r="T53" i="1"/>
  <c r="AF53" i="1" s="1"/>
  <c r="S53" i="1"/>
  <c r="Q53" i="1"/>
  <c r="P53" i="1"/>
  <c r="O53" i="1"/>
  <c r="Y53" i="1" s="1"/>
  <c r="N53" i="1"/>
  <c r="L53" i="1"/>
  <c r="Z53" i="1" s="1"/>
  <c r="AB53" i="1" s="1"/>
  <c r="E53" i="1"/>
  <c r="AK52" i="1"/>
  <c r="AJ52" i="1"/>
  <c r="AI52" i="1"/>
  <c r="Z52" i="1"/>
  <c r="X52" i="1"/>
  <c r="W52" i="1"/>
  <c r="AA52" i="1" s="1"/>
  <c r="U52" i="1"/>
  <c r="T52" i="1"/>
  <c r="AF52" i="1" s="1"/>
  <c r="S52" i="1"/>
  <c r="Q52" i="1"/>
  <c r="P52" i="1"/>
  <c r="AH52" i="1" s="1"/>
  <c r="O52" i="1"/>
  <c r="Y52" i="1" s="1"/>
  <c r="N52" i="1"/>
  <c r="L52" i="1"/>
  <c r="E52" i="1"/>
  <c r="AK51" i="1"/>
  <c r="AA51" i="1" s="1"/>
  <c r="AJ51" i="1"/>
  <c r="AI51" i="1"/>
  <c r="AH51" i="1"/>
  <c r="AG51" i="1"/>
  <c r="X51" i="1"/>
  <c r="W51" i="1"/>
  <c r="U51" i="1"/>
  <c r="T51" i="1"/>
  <c r="AF51" i="1" s="1"/>
  <c r="S51" i="1"/>
  <c r="Q51" i="1"/>
  <c r="P51" i="1"/>
  <c r="O51" i="1"/>
  <c r="Y51" i="1" s="1"/>
  <c r="N51" i="1"/>
  <c r="L51" i="1"/>
  <c r="Z51" i="1" s="1"/>
  <c r="AB51" i="1" s="1"/>
  <c r="E51" i="1"/>
  <c r="AK50" i="1"/>
  <c r="AJ50" i="1"/>
  <c r="AI50" i="1"/>
  <c r="Z50" i="1"/>
  <c r="X50" i="1"/>
  <c r="W50" i="1"/>
  <c r="AA50" i="1" s="1"/>
  <c r="U50" i="1"/>
  <c r="T50" i="1"/>
  <c r="AF50" i="1" s="1"/>
  <c r="S50" i="1"/>
  <c r="Q50" i="1"/>
  <c r="P50" i="1"/>
  <c r="AH50" i="1" s="1"/>
  <c r="O50" i="1"/>
  <c r="Y50" i="1" s="1"/>
  <c r="N50" i="1"/>
  <c r="L50" i="1"/>
  <c r="AJ49" i="1"/>
  <c r="AK49" i="1" s="1"/>
  <c r="AA49" i="1" s="1"/>
  <c r="AI49" i="1"/>
  <c r="AF49" i="1"/>
  <c r="Z49" i="1"/>
  <c r="X49" i="1"/>
  <c r="Y49" i="1" s="1"/>
  <c r="W49" i="1"/>
  <c r="U49" i="1"/>
  <c r="T49" i="1"/>
  <c r="S49" i="1"/>
  <c r="Q49" i="1"/>
  <c r="P49" i="1"/>
  <c r="O49" i="1"/>
  <c r="N49" i="1"/>
  <c r="L49" i="1"/>
  <c r="E49" i="1"/>
  <c r="AJ48" i="1"/>
  <c r="AK48" i="1" s="1"/>
  <c r="AI48" i="1"/>
  <c r="X48" i="1"/>
  <c r="Y48" i="1" s="1"/>
  <c r="W48" i="1"/>
  <c r="U48" i="1"/>
  <c r="T48" i="1"/>
  <c r="AF48" i="1" s="1"/>
  <c r="S48" i="1"/>
  <c r="Q48" i="1"/>
  <c r="P48" i="1"/>
  <c r="O48" i="1"/>
  <c r="N48" i="1"/>
  <c r="Z48" i="1" s="1"/>
  <c r="AG48" i="1" s="1"/>
  <c r="L48" i="1"/>
  <c r="E48" i="1"/>
  <c r="AJ47" i="1"/>
  <c r="AK47" i="1" s="1"/>
  <c r="AI47" i="1"/>
  <c r="AF47" i="1"/>
  <c r="X47" i="1"/>
  <c r="Y47" i="1" s="1"/>
  <c r="W47" i="1"/>
  <c r="AA47" i="1" s="1"/>
  <c r="U47" i="1"/>
  <c r="T47" i="1"/>
  <c r="S47" i="1"/>
  <c r="Q47" i="1"/>
  <c r="P47" i="1"/>
  <c r="O47" i="1"/>
  <c r="N47" i="1"/>
  <c r="L47" i="1"/>
  <c r="Z47" i="1" s="1"/>
  <c r="E47" i="1"/>
  <c r="AJ46" i="1"/>
  <c r="AK46" i="1" s="1"/>
  <c r="AI46" i="1"/>
  <c r="AH46" i="1"/>
  <c r="X46" i="1"/>
  <c r="Y46" i="1" s="1"/>
  <c r="W46" i="1"/>
  <c r="AA46" i="1" s="1"/>
  <c r="U46" i="1"/>
  <c r="T46" i="1"/>
  <c r="AF46" i="1" s="1"/>
  <c r="S46" i="1"/>
  <c r="Q46" i="1"/>
  <c r="P46" i="1"/>
  <c r="O46" i="1"/>
  <c r="N46" i="1"/>
  <c r="Z46" i="1" s="1"/>
  <c r="AG46" i="1" s="1"/>
  <c r="L46" i="1"/>
  <c r="E46" i="1"/>
  <c r="AJ45" i="1"/>
  <c r="AK45" i="1" s="1"/>
  <c r="AA45" i="1" s="1"/>
  <c r="AI45" i="1"/>
  <c r="AF45" i="1"/>
  <c r="X45" i="1"/>
  <c r="Y45" i="1" s="1"/>
  <c r="W45" i="1"/>
  <c r="U45" i="1"/>
  <c r="T45" i="1"/>
  <c r="S45" i="1"/>
  <c r="Q45" i="1"/>
  <c r="P45" i="1"/>
  <c r="AH45" i="1" s="1"/>
  <c r="O45" i="1"/>
  <c r="N45" i="1"/>
  <c r="L45" i="1"/>
  <c r="Z45" i="1" s="1"/>
  <c r="E45" i="1"/>
  <c r="AJ44" i="1"/>
  <c r="AK44" i="1" s="1"/>
  <c r="AI44" i="1"/>
  <c r="AH44" i="1"/>
  <c r="AD44" i="1"/>
  <c r="X44" i="1"/>
  <c r="Y44" i="1" s="1"/>
  <c r="W44" i="1"/>
  <c r="AA44" i="1" s="1"/>
  <c r="U44" i="1"/>
  <c r="T44" i="1"/>
  <c r="AF44" i="1" s="1"/>
  <c r="S44" i="1"/>
  <c r="Q44" i="1"/>
  <c r="P44" i="1"/>
  <c r="O44" i="1"/>
  <c r="N44" i="1"/>
  <c r="Z44" i="1" s="1"/>
  <c r="AG44" i="1" s="1"/>
  <c r="L44" i="1"/>
  <c r="E44" i="1"/>
  <c r="AJ43" i="1"/>
  <c r="AK43" i="1" s="1"/>
  <c r="AA43" i="1" s="1"/>
  <c r="AI43" i="1"/>
  <c r="AF43" i="1"/>
  <c r="Z43" i="1"/>
  <c r="X43" i="1"/>
  <c r="Y43" i="1" s="1"/>
  <c r="W43" i="1"/>
  <c r="U43" i="1"/>
  <c r="T43" i="1"/>
  <c r="S43" i="1"/>
  <c r="Q43" i="1"/>
  <c r="P43" i="1"/>
  <c r="AH43" i="1" s="1"/>
  <c r="O43" i="1"/>
  <c r="N43" i="1"/>
  <c r="L43" i="1"/>
  <c r="E43" i="1"/>
  <c r="AJ42" i="1"/>
  <c r="AK42" i="1" s="1"/>
  <c r="AI42" i="1"/>
  <c r="AH42" i="1"/>
  <c r="AD42" i="1"/>
  <c r="AB42" i="1"/>
  <c r="X42" i="1"/>
  <c r="Y42" i="1" s="1"/>
  <c r="W42" i="1"/>
  <c r="U42" i="1"/>
  <c r="T42" i="1"/>
  <c r="AF42" i="1" s="1"/>
  <c r="S42" i="1"/>
  <c r="Q42" i="1"/>
  <c r="P42" i="1"/>
  <c r="O42" i="1"/>
  <c r="N42" i="1"/>
  <c r="Z42" i="1" s="1"/>
  <c r="AG42" i="1" s="1"/>
  <c r="L42" i="1"/>
  <c r="E42" i="1"/>
  <c r="AJ41" i="1"/>
  <c r="AK41" i="1" s="1"/>
  <c r="AA41" i="1" s="1"/>
  <c r="AI41" i="1"/>
  <c r="AG41" i="1"/>
  <c r="AF41" i="1"/>
  <c r="Z41" i="1"/>
  <c r="X41" i="1"/>
  <c r="Y41" i="1" s="1"/>
  <c r="W41" i="1"/>
  <c r="U41" i="1"/>
  <c r="T41" i="1"/>
  <c r="S41" i="1"/>
  <c r="Q41" i="1"/>
  <c r="P41" i="1"/>
  <c r="AH41" i="1" s="1"/>
  <c r="O41" i="1"/>
  <c r="N41" i="1"/>
  <c r="L41" i="1"/>
  <c r="E41" i="1"/>
  <c r="AJ40" i="1"/>
  <c r="AK40" i="1" s="1"/>
  <c r="AI40" i="1"/>
  <c r="AH40" i="1"/>
  <c r="AD40" i="1"/>
  <c r="AB40" i="1"/>
  <c r="X40" i="1"/>
  <c r="W40" i="1"/>
  <c r="U40" i="1"/>
  <c r="T40" i="1"/>
  <c r="AF40" i="1" s="1"/>
  <c r="S40" i="1"/>
  <c r="Q40" i="1"/>
  <c r="P40" i="1"/>
  <c r="O40" i="1"/>
  <c r="Y40" i="1" s="1"/>
  <c r="N40" i="1"/>
  <c r="Z40" i="1" s="1"/>
  <c r="AG40" i="1" s="1"/>
  <c r="L40" i="1"/>
  <c r="E40" i="1"/>
  <c r="AK39" i="1"/>
  <c r="AJ39" i="1"/>
  <c r="AI39" i="1"/>
  <c r="AF39" i="1"/>
  <c r="X39" i="1"/>
  <c r="Y39" i="1" s="1"/>
  <c r="W39" i="1"/>
  <c r="AA39" i="1" s="1"/>
  <c r="U39" i="1"/>
  <c r="T39" i="1"/>
  <c r="S39" i="1"/>
  <c r="Q39" i="1"/>
  <c r="P39" i="1"/>
  <c r="AH39" i="1" s="1"/>
  <c r="O39" i="1"/>
  <c r="N39" i="1"/>
  <c r="L39" i="1"/>
  <c r="Z39" i="1" s="1"/>
  <c r="E39" i="1"/>
  <c r="AJ38" i="1"/>
  <c r="AK38" i="1" s="1"/>
  <c r="AI38" i="1"/>
  <c r="AH38" i="1"/>
  <c r="X38" i="1"/>
  <c r="Y38" i="1" s="1"/>
  <c r="W38" i="1"/>
  <c r="U38" i="1"/>
  <c r="T38" i="1"/>
  <c r="AF38" i="1" s="1"/>
  <c r="S38" i="1"/>
  <c r="Q38" i="1"/>
  <c r="P38" i="1"/>
  <c r="O38" i="1"/>
  <c r="N38" i="1"/>
  <c r="Z38" i="1" s="1"/>
  <c r="AG38" i="1" s="1"/>
  <c r="L38" i="1"/>
  <c r="E38" i="1"/>
  <c r="AJ37" i="1"/>
  <c r="AK37" i="1" s="1"/>
  <c r="AA37" i="1" s="1"/>
  <c r="AI37" i="1"/>
  <c r="AF37" i="1"/>
  <c r="X37" i="1"/>
  <c r="Y37" i="1" s="1"/>
  <c r="W37" i="1"/>
  <c r="U37" i="1"/>
  <c r="T37" i="1"/>
  <c r="S37" i="1"/>
  <c r="Q37" i="1"/>
  <c r="P37" i="1"/>
  <c r="AH37" i="1" s="1"/>
  <c r="O37" i="1"/>
  <c r="N37" i="1"/>
  <c r="L37" i="1"/>
  <c r="Z37" i="1" s="1"/>
  <c r="E37" i="1"/>
  <c r="AJ36" i="1"/>
  <c r="AK36" i="1" s="1"/>
  <c r="AI36" i="1"/>
  <c r="AH36" i="1"/>
  <c r="AD36" i="1"/>
  <c r="X36" i="1"/>
  <c r="Y36" i="1" s="1"/>
  <c r="W36" i="1"/>
  <c r="AA36" i="1" s="1"/>
  <c r="U36" i="1"/>
  <c r="T36" i="1"/>
  <c r="AF36" i="1" s="1"/>
  <c r="S36" i="1"/>
  <c r="Q36" i="1"/>
  <c r="P36" i="1"/>
  <c r="O36" i="1"/>
  <c r="N36" i="1"/>
  <c r="Z36" i="1" s="1"/>
  <c r="AG36" i="1" s="1"/>
  <c r="L36" i="1"/>
  <c r="E36" i="1"/>
  <c r="AJ35" i="1"/>
  <c r="AK35" i="1" s="1"/>
  <c r="AA35" i="1" s="1"/>
  <c r="AI35" i="1"/>
  <c r="AF35" i="1"/>
  <c r="Z35" i="1"/>
  <c r="X35" i="1"/>
  <c r="Y35" i="1" s="1"/>
  <c r="W35" i="1"/>
  <c r="U35" i="1"/>
  <c r="T35" i="1"/>
  <c r="S35" i="1"/>
  <c r="Q35" i="1"/>
  <c r="P35" i="1"/>
  <c r="AH35" i="1" s="1"/>
  <c r="O35" i="1"/>
  <c r="N35" i="1"/>
  <c r="L35" i="1"/>
  <c r="E35" i="1"/>
  <c r="AJ34" i="1"/>
  <c r="AK34" i="1" s="1"/>
  <c r="AI34" i="1"/>
  <c r="AH34" i="1"/>
  <c r="AD34" i="1"/>
  <c r="AB34" i="1"/>
  <c r="X34" i="1"/>
  <c r="Y34" i="1" s="1"/>
  <c r="W34" i="1"/>
  <c r="U34" i="1"/>
  <c r="T34" i="1"/>
  <c r="AF34" i="1" s="1"/>
  <c r="S34" i="1"/>
  <c r="Q34" i="1"/>
  <c r="P34" i="1"/>
  <c r="O34" i="1"/>
  <c r="N34" i="1"/>
  <c r="Z34" i="1" s="1"/>
  <c r="AG34" i="1" s="1"/>
  <c r="L34" i="1"/>
  <c r="E34" i="1"/>
  <c r="AJ33" i="1"/>
  <c r="AK33" i="1" s="1"/>
  <c r="AA33" i="1" s="1"/>
  <c r="AI33" i="1"/>
  <c r="AG33" i="1"/>
  <c r="AF33" i="1"/>
  <c r="Z33" i="1"/>
  <c r="X33" i="1"/>
  <c r="Y33" i="1" s="1"/>
  <c r="W33" i="1"/>
  <c r="U33" i="1"/>
  <c r="T33" i="1"/>
  <c r="S33" i="1"/>
  <c r="Q33" i="1"/>
  <c r="P33" i="1"/>
  <c r="AH33" i="1" s="1"/>
  <c r="O33" i="1"/>
  <c r="N33" i="1"/>
  <c r="L33" i="1"/>
  <c r="E33" i="1"/>
  <c r="AJ32" i="1"/>
  <c r="AK32" i="1" s="1"/>
  <c r="AI32" i="1"/>
  <c r="AH32" i="1"/>
  <c r="AD32" i="1"/>
  <c r="AB32" i="1"/>
  <c r="X32" i="1"/>
  <c r="W32" i="1"/>
  <c r="U32" i="1"/>
  <c r="T32" i="1"/>
  <c r="AF32" i="1" s="1"/>
  <c r="S32" i="1"/>
  <c r="Q32" i="1"/>
  <c r="P32" i="1"/>
  <c r="O32" i="1"/>
  <c r="Y32" i="1" s="1"/>
  <c r="N32" i="1"/>
  <c r="Z32" i="1" s="1"/>
  <c r="AG32" i="1" s="1"/>
  <c r="L32" i="1"/>
  <c r="E32" i="1"/>
  <c r="AK31" i="1"/>
  <c r="AJ31" i="1"/>
  <c r="AI31" i="1"/>
  <c r="AF31" i="1"/>
  <c r="X31" i="1"/>
  <c r="Y31" i="1" s="1"/>
  <c r="W31" i="1"/>
  <c r="AA31" i="1" s="1"/>
  <c r="U31" i="1"/>
  <c r="T31" i="1"/>
  <c r="S31" i="1"/>
  <c r="Q31" i="1"/>
  <c r="P31" i="1"/>
  <c r="AH31" i="1" s="1"/>
  <c r="O31" i="1"/>
  <c r="N31" i="1"/>
  <c r="L31" i="1"/>
  <c r="Z31" i="1" s="1"/>
  <c r="E31" i="1"/>
  <c r="AJ30" i="1"/>
  <c r="AK30" i="1" s="1"/>
  <c r="AI30" i="1"/>
  <c r="AH30" i="1"/>
  <c r="X30" i="1"/>
  <c r="Y30" i="1" s="1"/>
  <c r="W30" i="1"/>
  <c r="U30" i="1"/>
  <c r="T30" i="1"/>
  <c r="AF30" i="1" s="1"/>
  <c r="S30" i="1"/>
  <c r="Q30" i="1"/>
  <c r="P30" i="1"/>
  <c r="O30" i="1"/>
  <c r="N30" i="1"/>
  <c r="Z30" i="1" s="1"/>
  <c r="AG30" i="1" s="1"/>
  <c r="L30" i="1"/>
  <c r="E30" i="1"/>
  <c r="AJ29" i="1"/>
  <c r="AK29" i="1" s="1"/>
  <c r="AA29" i="1" s="1"/>
  <c r="AI29" i="1"/>
  <c r="AF29" i="1"/>
  <c r="X29" i="1"/>
  <c r="Y29" i="1" s="1"/>
  <c r="W29" i="1"/>
  <c r="U29" i="1"/>
  <c r="T29" i="1"/>
  <c r="S29" i="1"/>
  <c r="Q29" i="1"/>
  <c r="P29" i="1"/>
  <c r="AH29" i="1" s="1"/>
  <c r="O29" i="1"/>
  <c r="N29" i="1"/>
  <c r="L29" i="1"/>
  <c r="Z29" i="1" s="1"/>
  <c r="E29" i="1"/>
  <c r="AJ28" i="1"/>
  <c r="AK28" i="1" s="1"/>
  <c r="AI28" i="1"/>
  <c r="AH28" i="1"/>
  <c r="AD28" i="1"/>
  <c r="X28" i="1"/>
  <c r="Y28" i="1" s="1"/>
  <c r="W28" i="1"/>
  <c r="AA28" i="1" s="1"/>
  <c r="U28" i="1"/>
  <c r="T28" i="1"/>
  <c r="AF28" i="1" s="1"/>
  <c r="S28" i="1"/>
  <c r="Q28" i="1"/>
  <c r="P28" i="1"/>
  <c r="O28" i="1"/>
  <c r="N28" i="1"/>
  <c r="Z28" i="1" s="1"/>
  <c r="AG28" i="1" s="1"/>
  <c r="L28" i="1"/>
  <c r="E28" i="1"/>
  <c r="AJ27" i="1"/>
  <c r="AK27" i="1" s="1"/>
  <c r="AA27" i="1" s="1"/>
  <c r="AI27" i="1"/>
  <c r="AF27" i="1"/>
  <c r="Z27" i="1"/>
  <c r="AG27" i="1" s="1"/>
  <c r="X27" i="1"/>
  <c r="Y27" i="1" s="1"/>
  <c r="W27" i="1"/>
  <c r="U27" i="1"/>
  <c r="T27" i="1"/>
  <c r="S27" i="1"/>
  <c r="Q27" i="1"/>
  <c r="P27" i="1"/>
  <c r="AH27" i="1" s="1"/>
  <c r="O27" i="1"/>
  <c r="N27" i="1"/>
  <c r="L27" i="1"/>
  <c r="E27" i="1"/>
  <c r="AJ26" i="1"/>
  <c r="AK26" i="1" s="1"/>
  <c r="AI26" i="1"/>
  <c r="AH26" i="1"/>
  <c r="AD26" i="1"/>
  <c r="AB26" i="1"/>
  <c r="X26" i="1"/>
  <c r="Y26" i="1" s="1"/>
  <c r="W26" i="1"/>
  <c r="U26" i="1"/>
  <c r="T26" i="1"/>
  <c r="AF26" i="1" s="1"/>
  <c r="S26" i="1"/>
  <c r="Q26" i="1"/>
  <c r="P26" i="1"/>
  <c r="O26" i="1"/>
  <c r="N26" i="1"/>
  <c r="Z26" i="1" s="1"/>
  <c r="AG26" i="1" s="1"/>
  <c r="L26" i="1"/>
  <c r="E26" i="1"/>
  <c r="AJ25" i="1"/>
  <c r="AK25" i="1" s="1"/>
  <c r="AA25" i="1" s="1"/>
  <c r="AI25" i="1"/>
  <c r="AG25" i="1"/>
  <c r="AF25" i="1"/>
  <c r="Z25" i="1"/>
  <c r="X25" i="1"/>
  <c r="Y25" i="1" s="1"/>
  <c r="W25" i="1"/>
  <c r="U25" i="1"/>
  <c r="T25" i="1"/>
  <c r="S25" i="1"/>
  <c r="Q25" i="1"/>
  <c r="P25" i="1"/>
  <c r="AH25" i="1" s="1"/>
  <c r="O25" i="1"/>
  <c r="N25" i="1"/>
  <c r="L25" i="1"/>
  <c r="E25" i="1"/>
  <c r="AJ24" i="1"/>
  <c r="AK24" i="1" s="1"/>
  <c r="AI24" i="1"/>
  <c r="AH24" i="1"/>
  <c r="AD24" i="1"/>
  <c r="AB24" i="1"/>
  <c r="X24" i="1"/>
  <c r="W24" i="1"/>
  <c r="U24" i="1"/>
  <c r="T24" i="1"/>
  <c r="AF24" i="1" s="1"/>
  <c r="S24" i="1"/>
  <c r="Q24" i="1"/>
  <c r="P24" i="1"/>
  <c r="O24" i="1"/>
  <c r="Y24" i="1" s="1"/>
  <c r="N24" i="1"/>
  <c r="Z24" i="1" s="1"/>
  <c r="AG24" i="1" s="1"/>
  <c r="L24" i="1"/>
  <c r="E24" i="1"/>
  <c r="AK23" i="1"/>
  <c r="AJ23" i="1"/>
  <c r="AI23" i="1"/>
  <c r="AF23" i="1"/>
  <c r="X23" i="1"/>
  <c r="Y23" i="1" s="1"/>
  <c r="W23" i="1"/>
  <c r="AA23" i="1" s="1"/>
  <c r="U23" i="1"/>
  <c r="T23" i="1"/>
  <c r="S23" i="1"/>
  <c r="Q23" i="1"/>
  <c r="P23" i="1"/>
  <c r="AH23" i="1" s="1"/>
  <c r="O23" i="1"/>
  <c r="N23" i="1"/>
  <c r="L23" i="1"/>
  <c r="Z23" i="1" s="1"/>
  <c r="E23" i="1"/>
  <c r="AJ22" i="1"/>
  <c r="AK22" i="1" s="1"/>
  <c r="AI22" i="1"/>
  <c r="Z22" i="1"/>
  <c r="AG22" i="1" s="1"/>
  <c r="X22" i="1"/>
  <c r="Y22" i="1" s="1"/>
  <c r="W22" i="1"/>
  <c r="AA22" i="1" s="1"/>
  <c r="U22" i="1"/>
  <c r="T22" i="1"/>
  <c r="AF22" i="1" s="1"/>
  <c r="S22" i="1"/>
  <c r="Q22" i="1"/>
  <c r="P22" i="1"/>
  <c r="AH22" i="1" s="1"/>
  <c r="O22" i="1"/>
  <c r="N22" i="1"/>
  <c r="L22" i="1"/>
  <c r="E22" i="1"/>
  <c r="AJ21" i="1"/>
  <c r="AK21" i="1" s="1"/>
  <c r="AA21" i="1" s="1"/>
  <c r="AI21" i="1"/>
  <c r="AF21" i="1"/>
  <c r="X21" i="1"/>
  <c r="Y21" i="1" s="1"/>
  <c r="W21" i="1"/>
  <c r="U21" i="1"/>
  <c r="T21" i="1"/>
  <c r="S21" i="1"/>
  <c r="Q21" i="1"/>
  <c r="P21" i="1"/>
  <c r="AH21" i="1" s="1"/>
  <c r="O21" i="1"/>
  <c r="N21" i="1"/>
  <c r="L21" i="1"/>
  <c r="Z21" i="1" s="1"/>
  <c r="E21" i="1"/>
  <c r="AJ20" i="1"/>
  <c r="AK20" i="1" s="1"/>
  <c r="AI20" i="1"/>
  <c r="Z20" i="1"/>
  <c r="AG20" i="1" s="1"/>
  <c r="X20" i="1"/>
  <c r="W20" i="1"/>
  <c r="AA20" i="1" s="1"/>
  <c r="U20" i="1"/>
  <c r="T20" i="1"/>
  <c r="AF20" i="1" s="1"/>
  <c r="S20" i="1"/>
  <c r="Q20" i="1"/>
  <c r="P20" i="1"/>
  <c r="AH20" i="1" s="1"/>
  <c r="O20" i="1"/>
  <c r="Y20" i="1" s="1"/>
  <c r="N20" i="1"/>
  <c r="L20" i="1"/>
  <c r="E20" i="1"/>
  <c r="AK19" i="1"/>
  <c r="AA19" i="1" s="1"/>
  <c r="AJ19" i="1"/>
  <c r="AI19" i="1"/>
  <c r="AF19" i="1"/>
  <c r="Z19" i="1"/>
  <c r="AD19" i="1" s="1"/>
  <c r="X19" i="1"/>
  <c r="Y19" i="1" s="1"/>
  <c r="W19" i="1"/>
  <c r="U19" i="1"/>
  <c r="T19" i="1"/>
  <c r="S19" i="1"/>
  <c r="Q19" i="1"/>
  <c r="P19" i="1"/>
  <c r="AH19" i="1" s="1"/>
  <c r="O19" i="1"/>
  <c r="N19" i="1"/>
  <c r="L19" i="1"/>
  <c r="E19" i="1"/>
  <c r="AJ18" i="1"/>
  <c r="AK18" i="1" s="1"/>
  <c r="AI18" i="1"/>
  <c r="X18" i="1"/>
  <c r="Y18" i="1" s="1"/>
  <c r="W18" i="1"/>
  <c r="U18" i="1"/>
  <c r="T18" i="1"/>
  <c r="AF18" i="1" s="1"/>
  <c r="S18" i="1"/>
  <c r="Q18" i="1"/>
  <c r="P18" i="1"/>
  <c r="AH18" i="1" s="1"/>
  <c r="O18" i="1"/>
  <c r="N18" i="1"/>
  <c r="Z18" i="1" s="1"/>
  <c r="L18" i="1"/>
  <c r="E18" i="1"/>
  <c r="AJ17" i="1"/>
  <c r="AK17" i="1" s="1"/>
  <c r="AA17" i="1" s="1"/>
  <c r="AI17" i="1"/>
  <c r="AF17" i="1"/>
  <c r="X17" i="1"/>
  <c r="Y17" i="1" s="1"/>
  <c r="W17" i="1"/>
  <c r="U17" i="1"/>
  <c r="T17" i="1"/>
  <c r="S17" i="1"/>
  <c r="Q17" i="1"/>
  <c r="P17" i="1"/>
  <c r="AH17" i="1" s="1"/>
  <c r="O17" i="1"/>
  <c r="N17" i="1"/>
  <c r="Z17" i="1" s="1"/>
  <c r="L17" i="1"/>
  <c r="E17" i="1"/>
  <c r="AJ16" i="1"/>
  <c r="AK16" i="1" s="1"/>
  <c r="AI16" i="1"/>
  <c r="X16" i="1"/>
  <c r="Y16" i="1" s="1"/>
  <c r="W16" i="1"/>
  <c r="AA16" i="1" s="1"/>
  <c r="U16" i="1"/>
  <c r="T16" i="1"/>
  <c r="AF16" i="1" s="1"/>
  <c r="S16" i="1"/>
  <c r="Q16" i="1"/>
  <c r="P16" i="1"/>
  <c r="AH16" i="1" s="1"/>
  <c r="O16" i="1"/>
  <c r="N16" i="1"/>
  <c r="Z16" i="1" s="1"/>
  <c r="L16" i="1"/>
  <c r="E16" i="1"/>
  <c r="AJ15" i="1"/>
  <c r="AK15" i="1" s="1"/>
  <c r="AI15" i="1"/>
  <c r="AF15" i="1"/>
  <c r="X15" i="1"/>
  <c r="Y15" i="1" s="1"/>
  <c r="W15" i="1"/>
  <c r="AA15" i="1" s="1"/>
  <c r="U15" i="1"/>
  <c r="T15" i="1"/>
  <c r="S15" i="1"/>
  <c r="Q15" i="1"/>
  <c r="P15" i="1"/>
  <c r="AH15" i="1" s="1"/>
  <c r="O15" i="1"/>
  <c r="N15" i="1"/>
  <c r="L15" i="1"/>
  <c r="Z15" i="1" s="1"/>
  <c r="E15" i="1"/>
  <c r="AJ14" i="1"/>
  <c r="AK14" i="1" s="1"/>
  <c r="AI14" i="1"/>
  <c r="Z14" i="1"/>
  <c r="AG14" i="1" s="1"/>
  <c r="X14" i="1"/>
  <c r="Y14" i="1" s="1"/>
  <c r="W14" i="1"/>
  <c r="AA14" i="1" s="1"/>
  <c r="U14" i="1"/>
  <c r="T14" i="1"/>
  <c r="AF14" i="1" s="1"/>
  <c r="S14" i="1"/>
  <c r="Q14" i="1"/>
  <c r="P14" i="1"/>
  <c r="AH14" i="1" s="1"/>
  <c r="O14" i="1"/>
  <c r="N14" i="1"/>
  <c r="L14" i="1"/>
  <c r="E14" i="1"/>
  <c r="AJ13" i="1"/>
  <c r="AK13" i="1" s="1"/>
  <c r="AI13" i="1"/>
  <c r="AH13" i="1"/>
  <c r="X13" i="1"/>
  <c r="Y13" i="1" s="1"/>
  <c r="W13" i="1"/>
  <c r="AA13" i="1" s="1"/>
  <c r="U13" i="1"/>
  <c r="T13" i="1"/>
  <c r="AF13" i="1" s="1"/>
  <c r="S13" i="1"/>
  <c r="Q13" i="1"/>
  <c r="P13" i="1"/>
  <c r="O13" i="1"/>
  <c r="N13" i="1"/>
  <c r="Z13" i="1" s="1"/>
  <c r="L13" i="1"/>
  <c r="E13" i="1"/>
  <c r="AJ12" i="1"/>
  <c r="AK12" i="1" s="1"/>
  <c r="AI12" i="1"/>
  <c r="AF12" i="1"/>
  <c r="Z12" i="1"/>
  <c r="AB12" i="1" s="1"/>
  <c r="X12" i="1"/>
  <c r="Y12" i="1" s="1"/>
  <c r="W12" i="1"/>
  <c r="AA12" i="1" s="1"/>
  <c r="U12" i="1"/>
  <c r="T12" i="1"/>
  <c r="S12" i="1"/>
  <c r="Q12" i="1"/>
  <c r="P12" i="1"/>
  <c r="AH12" i="1" s="1"/>
  <c r="O12" i="1"/>
  <c r="N12" i="1"/>
  <c r="L12" i="1"/>
  <c r="E12" i="1"/>
  <c r="AJ11" i="1"/>
  <c r="AK11" i="1" s="1"/>
  <c r="AI11" i="1"/>
  <c r="AH11" i="1"/>
  <c r="X11" i="1"/>
  <c r="Y11" i="1" s="1"/>
  <c r="W11" i="1"/>
  <c r="AA11" i="1" s="1"/>
  <c r="U11" i="1"/>
  <c r="T11" i="1"/>
  <c r="AF11" i="1" s="1"/>
  <c r="S11" i="1"/>
  <c r="Q11" i="1"/>
  <c r="P11" i="1"/>
  <c r="O11" i="1"/>
  <c r="N11" i="1"/>
  <c r="Z11" i="1" s="1"/>
  <c r="L11" i="1"/>
  <c r="E11" i="1"/>
  <c r="AJ10" i="1"/>
  <c r="AK10" i="1" s="1"/>
  <c r="AI10" i="1"/>
  <c r="AF10" i="1"/>
  <c r="Z10" i="1"/>
  <c r="AB10" i="1" s="1"/>
  <c r="X10" i="1"/>
  <c r="Y10" i="1" s="1"/>
  <c r="W10" i="1"/>
  <c r="AA10" i="1" s="1"/>
  <c r="U10" i="1"/>
  <c r="T10" i="1"/>
  <c r="S10" i="1"/>
  <c r="Q10" i="1"/>
  <c r="P10" i="1"/>
  <c r="AH10" i="1" s="1"/>
  <c r="O10" i="1"/>
  <c r="N10" i="1"/>
  <c r="L10" i="1"/>
  <c r="E10" i="1"/>
  <c r="AJ9" i="1"/>
  <c r="AK9" i="1" s="1"/>
  <c r="AI9" i="1"/>
  <c r="AH9" i="1"/>
  <c r="X9" i="1"/>
  <c r="Y9" i="1" s="1"/>
  <c r="W9" i="1"/>
  <c r="AA9" i="1" s="1"/>
  <c r="U9" i="1"/>
  <c r="T9" i="1"/>
  <c r="AF9" i="1" s="1"/>
  <c r="S9" i="1"/>
  <c r="Q9" i="1"/>
  <c r="P9" i="1"/>
  <c r="O9" i="1"/>
  <c r="N9" i="1"/>
  <c r="Z9" i="1" s="1"/>
  <c r="L9" i="1"/>
  <c r="E9" i="1"/>
  <c r="AJ8" i="1"/>
  <c r="AK8" i="1" s="1"/>
  <c r="AI8" i="1"/>
  <c r="AF8" i="1"/>
  <c r="Z8" i="1"/>
  <c r="AB8" i="1" s="1"/>
  <c r="X8" i="1"/>
  <c r="Y8" i="1" s="1"/>
  <c r="W8" i="1"/>
  <c r="AA8" i="1" s="1"/>
  <c r="U8" i="1"/>
  <c r="T8" i="1"/>
  <c r="S8" i="1"/>
  <c r="Q8" i="1"/>
  <c r="P8" i="1"/>
  <c r="AH8" i="1" s="1"/>
  <c r="O8" i="1"/>
  <c r="N8" i="1"/>
  <c r="L8" i="1"/>
  <c r="E8" i="1"/>
  <c r="AJ7" i="1"/>
  <c r="AK7" i="1" s="1"/>
  <c r="AI7" i="1"/>
  <c r="AH7" i="1"/>
  <c r="X7" i="1"/>
  <c r="Y7" i="1" s="1"/>
  <c r="W7" i="1"/>
  <c r="AA7" i="1" s="1"/>
  <c r="U7" i="1"/>
  <c r="T7" i="1"/>
  <c r="AF7" i="1" s="1"/>
  <c r="S7" i="1"/>
  <c r="Q7" i="1"/>
  <c r="P7" i="1"/>
  <c r="O7" i="1"/>
  <c r="N7" i="1"/>
  <c r="Z7" i="1" s="1"/>
  <c r="L7" i="1"/>
  <c r="E7" i="1"/>
  <c r="AJ6" i="1"/>
  <c r="AK6" i="1" s="1"/>
  <c r="AI6" i="1"/>
  <c r="AF6" i="1"/>
  <c r="Z6" i="1"/>
  <c r="AB6" i="1" s="1"/>
  <c r="X6" i="1"/>
  <c r="Y6" i="1" s="1"/>
  <c r="W6" i="1"/>
  <c r="U6" i="1"/>
  <c r="T6" i="1"/>
  <c r="S6" i="1"/>
  <c r="Q6" i="1"/>
  <c r="P6" i="1"/>
  <c r="AH6" i="1" s="1"/>
  <c r="O6" i="1"/>
  <c r="N6" i="1"/>
  <c r="L6" i="1"/>
  <c r="E6" i="1"/>
  <c r="AJ5" i="1"/>
  <c r="AK5" i="1" s="1"/>
  <c r="AI5" i="1"/>
  <c r="AH5" i="1"/>
  <c r="X5" i="1"/>
  <c r="Y5" i="1" s="1"/>
  <c r="W5" i="1"/>
  <c r="U5" i="1"/>
  <c r="T5" i="1"/>
  <c r="AF5" i="1" s="1"/>
  <c r="S5" i="1"/>
  <c r="Q5" i="1"/>
  <c r="P5" i="1"/>
  <c r="O5" i="1"/>
  <c r="N5" i="1"/>
  <c r="Z5" i="1" s="1"/>
  <c r="L5" i="1"/>
  <c r="E5" i="1"/>
  <c r="AJ4" i="1"/>
  <c r="AK4" i="1" s="1"/>
  <c r="AI4" i="1"/>
  <c r="AF4" i="1"/>
  <c r="Z4" i="1"/>
  <c r="AB4" i="1" s="1"/>
  <c r="X4" i="1"/>
  <c r="Y4" i="1" s="1"/>
  <c r="W4" i="1"/>
  <c r="AA4" i="1" s="1"/>
  <c r="U4" i="1"/>
  <c r="T4" i="1"/>
  <c r="S4" i="1"/>
  <c r="Q4" i="1"/>
  <c r="P4" i="1"/>
  <c r="AH4" i="1" s="1"/>
  <c r="O4" i="1"/>
  <c r="N4" i="1"/>
  <c r="L4" i="1"/>
  <c r="E4" i="1"/>
  <c r="AJ3" i="1"/>
  <c r="AK3" i="1" s="1"/>
  <c r="AI3" i="1"/>
  <c r="AH3" i="1"/>
  <c r="X3" i="1"/>
  <c r="Y3" i="1" s="1"/>
  <c r="W3" i="1"/>
  <c r="AA3" i="1" s="1"/>
  <c r="U3" i="1"/>
  <c r="T3" i="1"/>
  <c r="AF3" i="1" s="1"/>
  <c r="S3" i="1"/>
  <c r="Q3" i="1"/>
  <c r="P3" i="1"/>
  <c r="O3" i="1"/>
  <c r="N3" i="1"/>
  <c r="Z3" i="1" s="1"/>
  <c r="L3" i="1"/>
  <c r="E3" i="1"/>
  <c r="AG9" i="1" l="1"/>
  <c r="AD9" i="1"/>
  <c r="AB9" i="1"/>
  <c r="AG16" i="1"/>
  <c r="AD16" i="1"/>
  <c r="AB16" i="1"/>
  <c r="AB3" i="1"/>
  <c r="AG3" i="1"/>
  <c r="AD3" i="1"/>
  <c r="AA5" i="1"/>
  <c r="AD15" i="1"/>
  <c r="AG15" i="1"/>
  <c r="AB15" i="1"/>
  <c r="AB23" i="1"/>
  <c r="AD23" i="1"/>
  <c r="AG23" i="1"/>
  <c r="AA6" i="1"/>
  <c r="AG7" i="1"/>
  <c r="AD7" i="1"/>
  <c r="AB7" i="1"/>
  <c r="AG18" i="1"/>
  <c r="AB18" i="1"/>
  <c r="AD18" i="1"/>
  <c r="AB37" i="1"/>
  <c r="AD37" i="1"/>
  <c r="AG37" i="1"/>
  <c r="AB39" i="1"/>
  <c r="AD39" i="1"/>
  <c r="AG39" i="1"/>
  <c r="AB45" i="1"/>
  <c r="AD45" i="1"/>
  <c r="AG45" i="1"/>
  <c r="AD11" i="1"/>
  <c r="AG11" i="1"/>
  <c r="AB11" i="1"/>
  <c r="AD17" i="1"/>
  <c r="AB17" i="1"/>
  <c r="AG17" i="1"/>
  <c r="AD21" i="1"/>
  <c r="AG21" i="1"/>
  <c r="AB21" i="1"/>
  <c r="AA77" i="1"/>
  <c r="AD5" i="1"/>
  <c r="AG5" i="1"/>
  <c r="AB5" i="1"/>
  <c r="AG13" i="1"/>
  <c r="AD13" i="1"/>
  <c r="AB13" i="1"/>
  <c r="AB29" i="1"/>
  <c r="AD29" i="1"/>
  <c r="AG29" i="1"/>
  <c r="AB31" i="1"/>
  <c r="AD31" i="1"/>
  <c r="AG31" i="1"/>
  <c r="AG19" i="1"/>
  <c r="AB35" i="1"/>
  <c r="AD35" i="1"/>
  <c r="AB43" i="1"/>
  <c r="AD43" i="1"/>
  <c r="AG61" i="1"/>
  <c r="AB61" i="1"/>
  <c r="AD61" i="1"/>
  <c r="AG67" i="1"/>
  <c r="AB67" i="1"/>
  <c r="AB77" i="1"/>
  <c r="AD77" i="1"/>
  <c r="AG77" i="1"/>
  <c r="AB14" i="1"/>
  <c r="AA26" i="1"/>
  <c r="AB33" i="1"/>
  <c r="AD33" i="1"/>
  <c r="AB41" i="1"/>
  <c r="AD41" i="1"/>
  <c r="AH49" i="1"/>
  <c r="AB50" i="1"/>
  <c r="AD50" i="1"/>
  <c r="AB52" i="1"/>
  <c r="AD52" i="1"/>
  <c r="AB54" i="1"/>
  <c r="AD54" i="1"/>
  <c r="AB56" i="1"/>
  <c r="AD56" i="1"/>
  <c r="AG59" i="1"/>
  <c r="AB59" i="1"/>
  <c r="AB64" i="1"/>
  <c r="AD64" i="1"/>
  <c r="AB66" i="1"/>
  <c r="AD66" i="1"/>
  <c r="AG66" i="1"/>
  <c r="AD4" i="1"/>
  <c r="AD6" i="1"/>
  <c r="AD8" i="1"/>
  <c r="AD10" i="1"/>
  <c r="AD12" i="1"/>
  <c r="AA18" i="1"/>
  <c r="AD20" i="1"/>
  <c r="AB28" i="1"/>
  <c r="AA30" i="1"/>
  <c r="AD30" i="1"/>
  <c r="AG35" i="1"/>
  <c r="AB36" i="1"/>
  <c r="AA38" i="1"/>
  <c r="AD38" i="1"/>
  <c r="AG43" i="1"/>
  <c r="AB44" i="1"/>
  <c r="AD46" i="1"/>
  <c r="AH47" i="1"/>
  <c r="AA48" i="1"/>
  <c r="AG50" i="1"/>
  <c r="AG52" i="1"/>
  <c r="AG54" i="1"/>
  <c r="AG56" i="1"/>
  <c r="AB60" i="1"/>
  <c r="AD60" i="1"/>
  <c r="AG60" i="1"/>
  <c r="AG64" i="1"/>
  <c r="AA65" i="1"/>
  <c r="AG69" i="1"/>
  <c r="AB69" i="1"/>
  <c r="AD69" i="1"/>
  <c r="AH71" i="1"/>
  <c r="AB74" i="1"/>
  <c r="AB75" i="1"/>
  <c r="AD75" i="1"/>
  <c r="AG75" i="1"/>
  <c r="AH77" i="1"/>
  <c r="AA83" i="1"/>
  <c r="AB27" i="1"/>
  <c r="AD27" i="1"/>
  <c r="AD47" i="1"/>
  <c r="AG47" i="1"/>
  <c r="AD49" i="1"/>
  <c r="AB49" i="1"/>
  <c r="AG80" i="1"/>
  <c r="AB80" i="1"/>
  <c r="AG4" i="1"/>
  <c r="AG6" i="1"/>
  <c r="AG8" i="1"/>
  <c r="AG10" i="1"/>
  <c r="AG12" i="1"/>
  <c r="AB22" i="1"/>
  <c r="AB25" i="1"/>
  <c r="AD25" i="1"/>
  <c r="AA34" i="1"/>
  <c r="AA42" i="1"/>
  <c r="AB48" i="1"/>
  <c r="AD67" i="1"/>
  <c r="AA74" i="1"/>
  <c r="AH80" i="1"/>
  <c r="AD14" i="1"/>
  <c r="AB19" i="1"/>
  <c r="AB20" i="1"/>
  <c r="AD22" i="1"/>
  <c r="AA24" i="1"/>
  <c r="AB30" i="1"/>
  <c r="AA32" i="1"/>
  <c r="AB38" i="1"/>
  <c r="AA40" i="1"/>
  <c r="AB46" i="1"/>
  <c r="AB47" i="1"/>
  <c r="AH48" i="1"/>
  <c r="AD48" i="1"/>
  <c r="AG49" i="1"/>
  <c r="AD59" i="1"/>
  <c r="AH60" i="1"/>
  <c r="AB62" i="1"/>
  <c r="AD62" i="1"/>
  <c r="AA62" i="1"/>
  <c r="AH66" i="1"/>
  <c r="AB68" i="1"/>
  <c r="AD68" i="1"/>
  <c r="AG68" i="1"/>
  <c r="AG71" i="1"/>
  <c r="AB71" i="1"/>
  <c r="AG76" i="1"/>
  <c r="AB76" i="1"/>
  <c r="AH78" i="1"/>
  <c r="AG78" i="1"/>
  <c r="AB78" i="1"/>
  <c r="AD78" i="1"/>
  <c r="AA80" i="1"/>
  <c r="AD51" i="1"/>
  <c r="AD53" i="1"/>
  <c r="AD55" i="1"/>
  <c r="Y57" i="1"/>
  <c r="AG58" i="1"/>
  <c r="AB58" i="1"/>
  <c r="AA61" i="1"/>
  <c r="AA69" i="1"/>
  <c r="Z70" i="1"/>
  <c r="AG73" i="1"/>
  <c r="AB73" i="1"/>
  <c r="Z79" i="1"/>
  <c r="AG82" i="1"/>
  <c r="AB82" i="1"/>
  <c r="AA84" i="1"/>
  <c r="AG57" i="1"/>
  <c r="AA63" i="1"/>
  <c r="AG72" i="1"/>
  <c r="AA78" i="1"/>
  <c r="AG81" i="1"/>
  <c r="AG84" i="1"/>
  <c r="AB84" i="1"/>
  <c r="AD70" i="1" l="1"/>
  <c r="AB70" i="1"/>
  <c r="AG70" i="1"/>
  <c r="AD79" i="1"/>
  <c r="AB79" i="1"/>
  <c r="AG79" i="1"/>
</calcChain>
</file>

<file path=xl/sharedStrings.xml><?xml version="1.0" encoding="utf-8"?>
<sst xmlns="http://schemas.openxmlformats.org/spreadsheetml/2006/main" count="1235" uniqueCount="742">
  <si>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</si>
  <si>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</si>
  <si>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</si>
  <si>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</si>
  <si>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</si>
  <si>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</si>
  <si>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</si>
  <si>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</si>
  <si>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</si>
  <si>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</si>
  <si>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</si>
  <si>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</si>
  <si>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</si>
  <si>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</si>
  <si>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</si>
  <si>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</si>
  <si>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</si>
  <si>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</si>
  <si>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</si>
  <si>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</si>
  <si>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</si>
  <si>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</si>
  <si>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</si>
  <si>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</si>
  <si>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</si>
  <si>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</si>
  <si>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</si>
  <si>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</si>
  <si>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</si>
  <si>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</si>
  <si>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</si>
  <si>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</si>
  <si>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</si>
  <si>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</si>
  <si>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</si>
  <si>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</si>
  <si>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</si>
  <si>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</si>
  <si>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</si>
  <si>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</si>
  <si>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</si>
  <si>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</si>
  <si>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</si>
  <si>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</si>
  <si>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</si>
  <si>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</si>
  <si>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</si>
  <si>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</si>
  <si>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</si>
  <si>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</si>
  <si>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</si>
  <si>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</si>
  <si>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</si>
  <si>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</si>
  <si>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</si>
  <si>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</si>
  <si>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</si>
  <si>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</si>
  <si>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</si>
  <si>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</si>
  <si>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</si>
  <si>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</si>
  <si>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</si>
  <si>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</si>
  <si>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</si>
  <si>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</si>
  <si>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</si>
  <si>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</si>
  <si>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</si>
  <si>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</si>
  <si>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</si>
  <si>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</si>
  <si>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</si>
  <si>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</si>
  <si>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</si>
  <si>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</si>
  <si>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</si>
  <si>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</si>
  <si>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</si>
  <si>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</si>
  <si>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</si>
  <si>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</si>
  <si>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</si>
  <si>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</si>
  <si>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</si>
  <si>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</si>
  <si>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</si>
  <si>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</si>
  <si>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</si>
  <si>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</si>
  <si>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</si>
  <si>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</si>
  <si>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</si>
  <si>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</si>
  <si>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</si>
  <si>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</si>
  <si>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</si>
  <si>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</si>
  <si>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</si>
  <si>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</si>
  <si>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</si>
  <si>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</si>
  <si>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</si>
  <si>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</si>
  <si>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</si>
  <si>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</si>
  <si>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</si>
  <si>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</si>
  <si>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</si>
  <si>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</si>
  <si>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</si>
  <si>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</si>
  <si>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</si>
  <si>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</si>
  <si>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</si>
  <si>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</si>
  <si>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</si>
  <si>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</si>
  <si>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</si>
  <si>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</si>
  <si>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</si>
  <si>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</si>
  <si>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</si>
  <si>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</si>
  <si>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</si>
  <si>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</si>
  <si>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</si>
  <si>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</si>
  <si>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</si>
  <si>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</si>
  <si>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</si>
  <si>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Woodlake Dam</t>
  </si>
  <si>
    <t>NC00002</t>
  </si>
  <si>
    <t>4.111202</t>
  </si>
  <si>
    <t>68</t>
  </si>
  <si>
    <t>Lake Surf</t>
  </si>
  <si>
    <t>3030004003165</t>
  </si>
  <si>
    <t>4938</t>
  </si>
  <si>
    <t>3030004</t>
  </si>
  <si>
    <t>0.95</t>
  </si>
  <si>
    <t>3030004022</t>
  </si>
  <si>
    <t>5238</t>
  </si>
  <si>
    <t>Surface area from NID</t>
  </si>
  <si>
    <t>Lake Trace</t>
  </si>
  <si>
    <t>NC00017</t>
  </si>
  <si>
    <t>1.130066</t>
  </si>
  <si>
    <t>78.3</t>
  </si>
  <si>
    <t>3030004002849</t>
  </si>
  <si>
    <t>4931</t>
  </si>
  <si>
    <t>0.81</t>
  </si>
  <si>
    <t>3030004015</t>
  </si>
  <si>
    <t>5231</t>
  </si>
  <si>
    <t>Lake Lure Dam</t>
  </si>
  <si>
    <t>NC00100</t>
  </si>
  <si>
    <t>2.953272</t>
  </si>
  <si>
    <t>ND</t>
  </si>
  <si>
    <t>Lake Lure</t>
  </si>
  <si>
    <t>3050105002082</t>
  </si>
  <si>
    <t>10101</t>
  </si>
  <si>
    <t>3050105</t>
  </si>
  <si>
    <t>0.87</t>
  </si>
  <si>
    <t>3050105084</t>
  </si>
  <si>
    <t>10581</t>
  </si>
  <si>
    <t>RHODHISS</t>
  </si>
  <si>
    <t>NC00104</t>
  </si>
  <si>
    <t>8.589</t>
  </si>
  <si>
    <t>Rhodhiss Lake</t>
  </si>
  <si>
    <t>3050101002508</t>
  </si>
  <si>
    <t>5423</t>
  </si>
  <si>
    <t>3050101</t>
  </si>
  <si>
    <t>1.99</t>
  </si>
  <si>
    <t>3050101030</t>
  </si>
  <si>
    <t>5740</t>
  </si>
  <si>
    <t>Surface area from NHD</t>
  </si>
  <si>
    <t>COWANS FORD</t>
  </si>
  <si>
    <t>LAKE NORMAN</t>
  </si>
  <si>
    <t>NC00132</t>
  </si>
  <si>
    <t>126.124</t>
  </si>
  <si>
    <t>Lake Norman</t>
  </si>
  <si>
    <t>3050101002517</t>
  </si>
  <si>
    <t>5457</t>
  </si>
  <si>
    <t>0.76</t>
  </si>
  <si>
    <t>3050101074</t>
  </si>
  <si>
    <t>5774</t>
  </si>
  <si>
    <t>CATAWBA</t>
  </si>
  <si>
    <t>BRIDGEWATER</t>
  </si>
  <si>
    <t>NC00141</t>
  </si>
  <si>
    <t>24.430396</t>
  </si>
  <si>
    <t>Lake James</t>
  </si>
  <si>
    <t>3050101002294</t>
  </si>
  <si>
    <t>10091</t>
  </si>
  <si>
    <t>0.8</t>
  </si>
  <si>
    <t>3050101058</t>
  </si>
  <si>
    <t>10572</t>
  </si>
  <si>
    <t>Toxaway Dam Lower</t>
  </si>
  <si>
    <t>NC00167</t>
  </si>
  <si>
    <t>2.098004</t>
  </si>
  <si>
    <t>3060101000998</t>
  </si>
  <si>
    <t>9926</t>
  </si>
  <si>
    <t>3060101</t>
  </si>
  <si>
    <t>0.84</t>
  </si>
  <si>
    <t>3060101055</t>
  </si>
  <si>
    <t>10400</t>
  </si>
  <si>
    <t>B. EVERETT JORDAN DAM</t>
  </si>
  <si>
    <t>B. EVERETT JORDAN LAKE</t>
  </si>
  <si>
    <t>NC00173</t>
  </si>
  <si>
    <t>52.674934</t>
  </si>
  <si>
    <t>B Everett Jordan Lake</t>
  </si>
  <si>
    <t>3030002016283</t>
  </si>
  <si>
    <t>4833</t>
  </si>
  <si>
    <t>3030002</t>
  </si>
  <si>
    <t>1.51</t>
  </si>
  <si>
    <t>3030002001</t>
  </si>
  <si>
    <t>5133</t>
  </si>
  <si>
    <t>Lake Tom-A-Lex Dam</t>
  </si>
  <si>
    <t>NC00178</t>
  </si>
  <si>
    <t>2.373472</t>
  </si>
  <si>
    <t>208.5</t>
  </si>
  <si>
    <t>Lake Tom-A-Lex</t>
  </si>
  <si>
    <t>3040103001782</t>
  </si>
  <si>
    <t>5162</t>
  </si>
  <si>
    <t>3040103</t>
  </si>
  <si>
    <t>0.5</t>
  </si>
  <si>
    <t>3040103033</t>
  </si>
  <si>
    <t>5466</t>
  </si>
  <si>
    <t>Apalachia</t>
  </si>
  <si>
    <t>Apalachia Lake</t>
  </si>
  <si>
    <t>NC00181</t>
  </si>
  <si>
    <t>4.306587</t>
  </si>
  <si>
    <t>6020002012527</t>
  </si>
  <si>
    <t>17167</t>
  </si>
  <si>
    <t>6020002</t>
  </si>
  <si>
    <t>2.22</t>
  </si>
  <si>
    <t>6020002020</t>
  </si>
  <si>
    <t>17872</t>
  </si>
  <si>
    <t>LOCK AND DAM #1</t>
  </si>
  <si>
    <t>NONE</t>
  </si>
  <si>
    <t>NC00182</t>
  </si>
  <si>
    <t>Moss Lake Dam</t>
  </si>
  <si>
    <t>NC00204</t>
  </si>
  <si>
    <t>5.194835</t>
  </si>
  <si>
    <t>3050105002102</t>
  </si>
  <si>
    <t>5604</t>
  </si>
  <si>
    <t>0.86</t>
  </si>
  <si>
    <t>3050105016</t>
  </si>
  <si>
    <t>5921</t>
  </si>
  <si>
    <t>LOCK AND DAM #2</t>
  </si>
  <si>
    <t>NC00205</t>
  </si>
  <si>
    <t>WILLIAM O. HUSKE LOCK &amp; DAM</t>
  </si>
  <si>
    <t>NC00206</t>
  </si>
  <si>
    <t>Turner Shoals Dam</t>
  </si>
  <si>
    <t>NC00208</t>
  </si>
  <si>
    <t>1.501</t>
  </si>
  <si>
    <t>277.4</t>
  </si>
  <si>
    <t>Lake Adger</t>
  </si>
  <si>
    <t>3050105002144</t>
  </si>
  <si>
    <t>5637</t>
  </si>
  <si>
    <t>1.2</t>
  </si>
  <si>
    <t>3050105054</t>
  </si>
  <si>
    <t>5954</t>
  </si>
  <si>
    <t>North Fork Reservoir Dam</t>
  </si>
  <si>
    <t>Burnette Dam</t>
  </si>
  <si>
    <t>NC00288</t>
  </si>
  <si>
    <t>1.319236</t>
  </si>
  <si>
    <t>North Fork Reservoir</t>
  </si>
  <si>
    <t>6010105002540</t>
  </si>
  <si>
    <t>16153</t>
  </si>
  <si>
    <t>6010105</t>
  </si>
  <si>
    <t>0.78</t>
  </si>
  <si>
    <t>6010105056</t>
  </si>
  <si>
    <t>16849</t>
  </si>
  <si>
    <t>Fontana</t>
  </si>
  <si>
    <t>Fontana Lake</t>
  </si>
  <si>
    <t>NC00298</t>
  </si>
  <si>
    <t>35.210469</t>
  </si>
  <si>
    <t>6010202002984</t>
  </si>
  <si>
    <t>17198</t>
  </si>
  <si>
    <t>6010202</t>
  </si>
  <si>
    <t>1.97</t>
  </si>
  <si>
    <t>6010202013</t>
  </si>
  <si>
    <t>17914</t>
  </si>
  <si>
    <t>W. KERR SCOTT DAM</t>
  </si>
  <si>
    <t>W. KERR SCOTT RESERVOIR</t>
  </si>
  <si>
    <t>NC00300</t>
  </si>
  <si>
    <t>5.179098</t>
  </si>
  <si>
    <t>313.9</t>
  </si>
  <si>
    <t>3040101003388</t>
  </si>
  <si>
    <t>5080</t>
  </si>
  <si>
    <t>3040101</t>
  </si>
  <si>
    <t>1.35</t>
  </si>
  <si>
    <t>3040101063</t>
  </si>
  <si>
    <t>5384</t>
  </si>
  <si>
    <t>Lake Kannapolis Dam</t>
  </si>
  <si>
    <t>NC00324</t>
  </si>
  <si>
    <t>1.092083</t>
  </si>
  <si>
    <t>220.7</t>
  </si>
  <si>
    <t>Kannapolis Lake</t>
  </si>
  <si>
    <t>3040105001045</t>
  </si>
  <si>
    <t>5199</t>
  </si>
  <si>
    <t>3040105</t>
  </si>
  <si>
    <t>3040105019</t>
  </si>
  <si>
    <t>5504</t>
  </si>
  <si>
    <t>Salem Lake Dam</t>
  </si>
  <si>
    <t>NC00327</t>
  </si>
  <si>
    <t>1.11397</t>
  </si>
  <si>
    <t>242.6</t>
  </si>
  <si>
    <t>Salem Lake</t>
  </si>
  <si>
    <t>3040101003333</t>
  </si>
  <si>
    <t>5025</t>
  </si>
  <si>
    <t>0.92</t>
  </si>
  <si>
    <t>3040101008</t>
  </si>
  <si>
    <t>5329</t>
  </si>
  <si>
    <t>OXFORD</t>
  </si>
  <si>
    <t>LAKE HICKORY</t>
  </si>
  <si>
    <t>NC00329</t>
  </si>
  <si>
    <t>15.345</t>
  </si>
  <si>
    <t>Rink Lake</t>
  </si>
  <si>
    <t>3050101002270</t>
  </si>
  <si>
    <t>5416</t>
  </si>
  <si>
    <t>2.14</t>
  </si>
  <si>
    <t>3050101023</t>
  </si>
  <si>
    <t>5733</t>
  </si>
  <si>
    <t>BEAR CREEK</t>
  </si>
  <si>
    <t>NC00336</t>
  </si>
  <si>
    <t>1.772</t>
  </si>
  <si>
    <t>Bear Creek Lake</t>
  </si>
  <si>
    <t>6010203000806</t>
  </si>
  <si>
    <t>16337</t>
  </si>
  <si>
    <t>6010203</t>
  </si>
  <si>
    <t>1.23</t>
  </si>
  <si>
    <t>6010203022</t>
  </si>
  <si>
    <t>17036</t>
  </si>
  <si>
    <t>Thorpe Lake Dam #1</t>
  </si>
  <si>
    <t>NC00338</t>
  </si>
  <si>
    <t>5.624</t>
  </si>
  <si>
    <t>Lake Glenville</t>
  </si>
  <si>
    <t>6010203000809</t>
  </si>
  <si>
    <t>16336</t>
  </si>
  <si>
    <t>0.9</t>
  </si>
  <si>
    <t>6010203020</t>
  </si>
  <si>
    <t>17035</t>
  </si>
  <si>
    <t>NANTAHALA</t>
  </si>
  <si>
    <t>N/A</t>
  </si>
  <si>
    <t>NC00371</t>
  </si>
  <si>
    <t>5.587054</t>
  </si>
  <si>
    <t>918.4</t>
  </si>
  <si>
    <t>Nantahala Lake</t>
  </si>
  <si>
    <t>6010202000889</t>
  </si>
  <si>
    <t>17195</t>
  </si>
  <si>
    <t>1.29</t>
  </si>
  <si>
    <t>6010202017</t>
  </si>
  <si>
    <t>17900</t>
  </si>
  <si>
    <t>Catawba Dam</t>
  </si>
  <si>
    <t>NC00374</t>
  </si>
  <si>
    <t>24.43</t>
  </si>
  <si>
    <t>THORPE</t>
  </si>
  <si>
    <t>GLENVILLE</t>
  </si>
  <si>
    <t>NC00378</t>
  </si>
  <si>
    <t>HIGH ROCK</t>
  </si>
  <si>
    <t>HIGH ROCK LAKE</t>
  </si>
  <si>
    <t>NC00388</t>
  </si>
  <si>
    <t>49.636544</t>
  </si>
  <si>
    <t>3040103001953</t>
  </si>
  <si>
    <t>10119</t>
  </si>
  <si>
    <t>2.09</t>
  </si>
  <si>
    <t>3040103040</t>
  </si>
  <si>
    <t>10600</t>
  </si>
  <si>
    <t>Chatuge</t>
  </si>
  <si>
    <t>Chatuge Lake</t>
  </si>
  <si>
    <t>NC00391</t>
  </si>
  <si>
    <t>25.755523</t>
  </si>
  <si>
    <t>6020002002519</t>
  </si>
  <si>
    <t>17188</t>
  </si>
  <si>
    <t>0.99</t>
  </si>
  <si>
    <t>6020002067</t>
  </si>
  <si>
    <t>17896</t>
  </si>
  <si>
    <t>SANTEETLAH</t>
  </si>
  <si>
    <t>NC00392</t>
  </si>
  <si>
    <t>10.676082</t>
  </si>
  <si>
    <t>591.3</t>
  </si>
  <si>
    <t>Santeetlah Lake</t>
  </si>
  <si>
    <t>6010204001184</t>
  </si>
  <si>
    <t>17219</t>
  </si>
  <si>
    <t>6010204</t>
  </si>
  <si>
    <t>1.12</t>
  </si>
  <si>
    <t>6010204032</t>
  </si>
  <si>
    <t>17924</t>
  </si>
  <si>
    <t>CHEOAH</t>
  </si>
  <si>
    <t>NC00393</t>
  </si>
  <si>
    <t>2.400027</t>
  </si>
  <si>
    <t>388.9</t>
  </si>
  <si>
    <t>6010204006247</t>
  </si>
  <si>
    <t>16382</t>
  </si>
  <si>
    <t>6010204036</t>
  </si>
  <si>
    <t>17081</t>
  </si>
  <si>
    <t>Lookout Shoals Dam</t>
  </si>
  <si>
    <t>NC00394</t>
  </si>
  <si>
    <t>3.124945</t>
  </si>
  <si>
    <t>3050101009076</t>
  </si>
  <si>
    <t>5410</t>
  </si>
  <si>
    <t>2.23</t>
  </si>
  <si>
    <t>3050101017</t>
  </si>
  <si>
    <t>5727</t>
  </si>
  <si>
    <t>Hiwassee</t>
  </si>
  <si>
    <t>Hiwassee Lake</t>
  </si>
  <si>
    <t>NC00419</t>
  </si>
  <si>
    <t>23.935273</t>
  </si>
  <si>
    <t>Persimmon Lake</t>
  </si>
  <si>
    <t>6020002012529</t>
  </si>
  <si>
    <t>16560</t>
  </si>
  <si>
    <t>1.76</t>
  </si>
  <si>
    <t>6020002051</t>
  </si>
  <si>
    <t>17260</t>
  </si>
  <si>
    <t>BLEWETT FALLS</t>
  </si>
  <si>
    <t>NC00494</t>
  </si>
  <si>
    <t>8.784</t>
  </si>
  <si>
    <t>53</t>
  </si>
  <si>
    <t>3040104001097</t>
  </si>
  <si>
    <t>5166</t>
  </si>
  <si>
    <t>3040104</t>
  </si>
  <si>
    <t>2.56</t>
  </si>
  <si>
    <t>3040104001</t>
  </si>
  <si>
    <t>5470</t>
  </si>
  <si>
    <t>Cane Creek Lake Dam</t>
  </si>
  <si>
    <t>NC00516</t>
  </si>
  <si>
    <t>1.100943</t>
  </si>
  <si>
    <t>3050103001666</t>
  </si>
  <si>
    <t>5511</t>
  </si>
  <si>
    <t>3050103</t>
  </si>
  <si>
    <t>0.55</t>
  </si>
  <si>
    <t>3050103017</t>
  </si>
  <si>
    <t>5828</t>
  </si>
  <si>
    <t>TILLERY</t>
  </si>
  <si>
    <t>NC00547</t>
  </si>
  <si>
    <t>19.614</t>
  </si>
  <si>
    <t>84.7</t>
  </si>
  <si>
    <t>Lake Tillery</t>
  </si>
  <si>
    <t>3040104001081</t>
  </si>
  <si>
    <t>5147</t>
  </si>
  <si>
    <t>2.26</t>
  </si>
  <si>
    <t>3040103001</t>
  </si>
  <si>
    <t>5451</t>
  </si>
  <si>
    <t>YADKIN FALLS</t>
  </si>
  <si>
    <t>FALLS LAKE</t>
  </si>
  <si>
    <t>NC00548</t>
  </si>
  <si>
    <t>22.525253</t>
  </si>
  <si>
    <t>155.4</t>
  </si>
  <si>
    <t>3040103002085</t>
  </si>
  <si>
    <t>10194</t>
  </si>
  <si>
    <t>2.2</t>
  </si>
  <si>
    <t>3040103013</t>
  </si>
  <si>
    <t>10712</t>
  </si>
  <si>
    <t>YADKIN NARROWS</t>
  </si>
  <si>
    <t>LAKE BADIN (RES) YADKIN, INCORPORATED</t>
  </si>
  <si>
    <t>NC00549</t>
  </si>
  <si>
    <t>TUCKERTOWN</t>
  </si>
  <si>
    <t>NC00550</t>
  </si>
  <si>
    <t>9.057306</t>
  </si>
  <si>
    <t>172.2</t>
  </si>
  <si>
    <t>3040103002086</t>
  </si>
  <si>
    <t>Ledbetter Lake Dam</t>
  </si>
  <si>
    <t>NC00653</t>
  </si>
  <si>
    <t>1.224421</t>
  </si>
  <si>
    <t>Ledbetter Lake</t>
  </si>
  <si>
    <t>3040201018593</t>
  </si>
  <si>
    <t>5237</t>
  </si>
  <si>
    <t>3040201</t>
  </si>
  <si>
    <t>0.52</t>
  </si>
  <si>
    <t>3040201021</t>
  </si>
  <si>
    <t>5544</t>
  </si>
  <si>
    <t>Lake Hyco Dam</t>
  </si>
  <si>
    <t>NC00656</t>
  </si>
  <si>
    <t>Roxboro Afterbay Dam</t>
  </si>
  <si>
    <t>NC00666</t>
  </si>
  <si>
    <t>2.616279</t>
  </si>
  <si>
    <t>117.3</t>
  </si>
  <si>
    <t>After Bay Reservoir</t>
  </si>
  <si>
    <t>3010104002388</t>
  </si>
  <si>
    <t>10211</t>
  </si>
  <si>
    <t>3010104</t>
  </si>
  <si>
    <t>1.06</t>
  </si>
  <si>
    <t>3010104031</t>
  </si>
  <si>
    <t>10728</t>
  </si>
  <si>
    <t>Lake Jeanette Dam</t>
  </si>
  <si>
    <t>NC00679</t>
  </si>
  <si>
    <t>1.037608</t>
  </si>
  <si>
    <t>228.3</t>
  </si>
  <si>
    <t>Richland Lake</t>
  </si>
  <si>
    <t>3030002013852</t>
  </si>
  <si>
    <t>High Point Municipal Dam</t>
  </si>
  <si>
    <t>NC00686</t>
  </si>
  <si>
    <t>1.065676</t>
  </si>
  <si>
    <t>High Point Lake</t>
  </si>
  <si>
    <t>3030003003235</t>
  </si>
  <si>
    <t>4902</t>
  </si>
  <si>
    <t>3030003</t>
  </si>
  <si>
    <t>0.6</t>
  </si>
  <si>
    <t>3030003019</t>
  </si>
  <si>
    <t>5202</t>
  </si>
  <si>
    <t>Townsend Lake Dam</t>
  </si>
  <si>
    <t>NC00687</t>
  </si>
  <si>
    <t>5.68436</t>
  </si>
  <si>
    <t>218.5</t>
  </si>
  <si>
    <t>Lake Townsend</t>
  </si>
  <si>
    <t>3030002013128</t>
  </si>
  <si>
    <t>10207</t>
  </si>
  <si>
    <t>0.59</t>
  </si>
  <si>
    <t>3030002033</t>
  </si>
  <si>
    <t>10724</t>
  </si>
  <si>
    <t>Lake Brandt Dam</t>
  </si>
  <si>
    <t>NC00700</t>
  </si>
  <si>
    <t>3.077009</t>
  </si>
  <si>
    <t>226.5</t>
  </si>
  <si>
    <t>Lake Brandt</t>
  </si>
  <si>
    <t>3030002013741</t>
  </si>
  <si>
    <t>4863</t>
  </si>
  <si>
    <t>0.62</t>
  </si>
  <si>
    <t>3030002035</t>
  </si>
  <si>
    <t>5163</t>
  </si>
  <si>
    <t>Oak Hollow Lake Dam</t>
  </si>
  <si>
    <t>NC00704</t>
  </si>
  <si>
    <t>2.854708</t>
  </si>
  <si>
    <t>Oak Hollow Lake</t>
  </si>
  <si>
    <t>3030003003234</t>
  </si>
  <si>
    <t>4903</t>
  </si>
  <si>
    <t>0.7</t>
  </si>
  <si>
    <t>3030003020</t>
  </si>
  <si>
    <t>5203</t>
  </si>
  <si>
    <t>Walker Shoe Company Lake Dam</t>
  </si>
  <si>
    <t>NC00709</t>
  </si>
  <si>
    <t>Lake Cammack Dam</t>
  </si>
  <si>
    <t>Lake Burlington</t>
  </si>
  <si>
    <t>NC00739</t>
  </si>
  <si>
    <t>2.989691</t>
  </si>
  <si>
    <t>175.3</t>
  </si>
  <si>
    <t>3030002003262</t>
  </si>
  <si>
    <t>4853</t>
  </si>
  <si>
    <t>0.64</t>
  </si>
  <si>
    <t>3030002021</t>
  </si>
  <si>
    <t>5153</t>
  </si>
  <si>
    <t>Cane Creek Resevoir Dam</t>
  </si>
  <si>
    <t>NC00779</t>
  </si>
  <si>
    <t>1.716</t>
  </si>
  <si>
    <t>3030002019160</t>
  </si>
  <si>
    <t>4844</t>
  </si>
  <si>
    <t>0.73</t>
  </si>
  <si>
    <t>3030002012</t>
  </si>
  <si>
    <t>5144</t>
  </si>
  <si>
    <t>MOUNTAIN ISLAND</t>
  </si>
  <si>
    <t>NC00787</t>
  </si>
  <si>
    <t>7.938</t>
  </si>
  <si>
    <t>Mountain Island Lake</t>
  </si>
  <si>
    <t>3050101002512</t>
  </si>
  <si>
    <t>5409</t>
  </si>
  <si>
    <t>2.34</t>
  </si>
  <si>
    <t>3050101012</t>
  </si>
  <si>
    <t>5726</t>
  </si>
  <si>
    <t>Lake Royale Dam</t>
  </si>
  <si>
    <t>Lake Sagamore Dam</t>
  </si>
  <si>
    <t>NC00821</t>
  </si>
  <si>
    <t>1.400973</t>
  </si>
  <si>
    <t>3020101003232</t>
  </si>
  <si>
    <t>4642</t>
  </si>
  <si>
    <t>3020101</t>
  </si>
  <si>
    <t>3020101016</t>
  </si>
  <si>
    <t>4934</t>
  </si>
  <si>
    <t>GASTON</t>
  </si>
  <si>
    <t>NC00826</t>
  </si>
  <si>
    <t>76.836454</t>
  </si>
  <si>
    <t>61</t>
  </si>
  <si>
    <t>3010106003784</t>
  </si>
  <si>
    <t>10183</t>
  </si>
  <si>
    <t>3010106</t>
  </si>
  <si>
    <t>2.57</t>
  </si>
  <si>
    <t>3010106001</t>
  </si>
  <si>
    <t>10662</t>
  </si>
  <si>
    <t>ROANOKE RAPIDS</t>
  </si>
  <si>
    <t>NC00827</t>
  </si>
  <si>
    <t>17.371</t>
  </si>
  <si>
    <t>40.2</t>
  </si>
  <si>
    <t>3010106004244</t>
  </si>
  <si>
    <t>Lake Benson Dam</t>
  </si>
  <si>
    <t>NC00861</t>
  </si>
  <si>
    <t>1.91068</t>
  </si>
  <si>
    <t>71.9</t>
  </si>
  <si>
    <t>3020201004893</t>
  </si>
  <si>
    <t>4786</t>
  </si>
  <si>
    <t>3020201</t>
  </si>
  <si>
    <t>3020201073</t>
  </si>
  <si>
    <t>5082</t>
  </si>
  <si>
    <t>Lake Wheeler Dam</t>
  </si>
  <si>
    <t>NC00864</t>
  </si>
  <si>
    <t>2.284899</t>
  </si>
  <si>
    <t>86</t>
  </si>
  <si>
    <t>3020201004882</t>
  </si>
  <si>
    <t>Tar River Dam</t>
  </si>
  <si>
    <t>NC00913</t>
  </si>
  <si>
    <t>2.808565</t>
  </si>
  <si>
    <t>3020101003248</t>
  </si>
  <si>
    <t>4639</t>
  </si>
  <si>
    <t>3020101013</t>
  </si>
  <si>
    <t>Lake Butner</t>
  </si>
  <si>
    <t>NC01008</t>
  </si>
  <si>
    <t>1.31018</t>
  </si>
  <si>
    <t>108.8</t>
  </si>
  <si>
    <t>3020201004346</t>
  </si>
  <si>
    <t>4756</t>
  </si>
  <si>
    <t>0.56</t>
  </si>
  <si>
    <t>3020201041</t>
  </si>
  <si>
    <t>5052</t>
  </si>
  <si>
    <t>Lake Michie Dam</t>
  </si>
  <si>
    <t>NC01027</t>
  </si>
  <si>
    <t>1.908761</t>
  </si>
  <si>
    <t>103.9</t>
  </si>
  <si>
    <t>3020201004367</t>
  </si>
  <si>
    <t>4758</t>
  </si>
  <si>
    <t>0.93</t>
  </si>
  <si>
    <t>3020201043</t>
  </si>
  <si>
    <t>5054</t>
  </si>
  <si>
    <t>X Way Millpond Dam</t>
  </si>
  <si>
    <t>Lytchs Pond; Crossway Millpond</t>
  </si>
  <si>
    <t>NC01091</t>
  </si>
  <si>
    <t>1.136386</t>
  </si>
  <si>
    <t>Orton Lake Dam</t>
  </si>
  <si>
    <t>NC01112</t>
  </si>
  <si>
    <t>2.785</t>
  </si>
  <si>
    <t>Orton Pond</t>
  </si>
  <si>
    <t>3030005001610</t>
  </si>
  <si>
    <t>RAEFORD dam and fuseplug</t>
  </si>
  <si>
    <t>LAKE UPCHURCH</t>
  </si>
  <si>
    <t>NC01202</t>
  </si>
  <si>
    <t>Marshall Ash Pond Dam</t>
  </si>
  <si>
    <t>NC01322</t>
  </si>
  <si>
    <t>Beaverdam Creek Lake Dam</t>
  </si>
  <si>
    <t>NC01445</t>
  </si>
  <si>
    <t>3.944</t>
  </si>
  <si>
    <t>3020201004521</t>
  </si>
  <si>
    <t>4738</t>
  </si>
  <si>
    <t>0.66</t>
  </si>
  <si>
    <t>3020201023</t>
  </si>
  <si>
    <t>5034</t>
  </si>
  <si>
    <t>Buck Ash Lake Dam</t>
  </si>
  <si>
    <t>NC01549</t>
  </si>
  <si>
    <t>49.637</t>
  </si>
  <si>
    <t>Troublesome Creek Dam</t>
  </si>
  <si>
    <t>Lake Reidsville Dam</t>
  </si>
  <si>
    <t>NC01599</t>
  </si>
  <si>
    <t>2.700154</t>
  </si>
  <si>
    <t>210.3</t>
  </si>
  <si>
    <t>3030002011788</t>
  </si>
  <si>
    <t>4856</t>
  </si>
  <si>
    <t>0.75</t>
  </si>
  <si>
    <t>3030002024</t>
  </si>
  <si>
    <t>5156</t>
  </si>
  <si>
    <t>FALLS LAKE DAM</t>
  </si>
  <si>
    <t>NC01713</t>
  </si>
  <si>
    <t>49.511956</t>
  </si>
  <si>
    <t>3020201015704</t>
  </si>
  <si>
    <t>4733</t>
  </si>
  <si>
    <t>1.56</t>
  </si>
  <si>
    <t>3020201018</t>
  </si>
  <si>
    <t>5029</t>
  </si>
  <si>
    <t>Robert L. Reece Lake Dam</t>
  </si>
  <si>
    <t>NC03845</t>
  </si>
  <si>
    <t>H.F.Lee Ash Pond (Cp&amp;L)</t>
  </si>
  <si>
    <t>NC04668</t>
  </si>
  <si>
    <t>2.245202</t>
  </si>
  <si>
    <t>24.4</t>
  </si>
  <si>
    <t>3020201022588</t>
  </si>
  <si>
    <t>Country Line W/S #1(Farmer Lk) (Pl-566)</t>
  </si>
  <si>
    <t>Farmer Lake</t>
  </si>
  <si>
    <t>NC04769</t>
  </si>
  <si>
    <t>1.498682</t>
  </si>
  <si>
    <t>3010104030867</t>
  </si>
  <si>
    <t>4477</t>
  </si>
  <si>
    <t>0.72</t>
  </si>
  <si>
    <t>3010104024</t>
  </si>
  <si>
    <t>Back Creek Reservoir</t>
  </si>
  <si>
    <t>NC04873</t>
  </si>
  <si>
    <t>2.372504</t>
  </si>
  <si>
    <t>161.5</t>
  </si>
  <si>
    <t>Quaker Creek Reservoir</t>
  </si>
  <si>
    <t>3030002013231</t>
  </si>
  <si>
    <t>4849</t>
  </si>
  <si>
    <t>0.65</t>
  </si>
  <si>
    <t>3030002017</t>
  </si>
  <si>
    <t>5149</t>
  </si>
  <si>
    <t>Lake Don T. Howell Dam</t>
  </si>
  <si>
    <t>Coddle Creek Dam</t>
  </si>
  <si>
    <t>NC04901</t>
  </si>
  <si>
    <t>4.633622</t>
  </si>
  <si>
    <t>3040105016396</t>
  </si>
  <si>
    <t>3040105023</t>
  </si>
  <si>
    <t>5508</t>
  </si>
  <si>
    <t>Lake Mackintosh Dam</t>
  </si>
  <si>
    <t>NC04954</t>
  </si>
  <si>
    <t>4.498972</t>
  </si>
  <si>
    <t>3030002019162</t>
  </si>
  <si>
    <t>4873</t>
  </si>
  <si>
    <t>0.77</t>
  </si>
  <si>
    <t>3030002045</t>
  </si>
  <si>
    <t>5173</t>
  </si>
  <si>
    <t>Cowens Ford Dam</t>
  </si>
  <si>
    <t>NC05064</t>
  </si>
  <si>
    <t>Lake Auman Dam</t>
  </si>
  <si>
    <t>Seven Lakes West Main Dam</t>
  </si>
  <si>
    <t>NC05353</t>
  </si>
  <si>
    <t>3.170781</t>
  </si>
  <si>
    <t>3040203017841</t>
  </si>
  <si>
    <t>Randleman Dam</t>
  </si>
  <si>
    <t>NC05570</t>
  </si>
  <si>
    <t>11.812791</t>
  </si>
  <si>
    <t>3030003013353</t>
  </si>
  <si>
    <t>4900</t>
  </si>
  <si>
    <t>1.01</t>
  </si>
  <si>
    <t>3030003017</t>
  </si>
  <si>
    <t>5200</t>
  </si>
  <si>
    <t>Merchants Millpond Dam</t>
  </si>
  <si>
    <t>NC05680</t>
  </si>
  <si>
    <t>3.283</t>
  </si>
  <si>
    <t>Lassiter Swamp</t>
  </si>
  <si>
    <t>Fontana/Emergency Spillway Dam</t>
  </si>
  <si>
    <t>NC05747</t>
  </si>
  <si>
    <t>35.211</t>
  </si>
  <si>
    <t>HICKS CROSSROAD DIKE</t>
  </si>
  <si>
    <t>NC83001</t>
  </si>
  <si>
    <t>LINVILLE</t>
  </si>
  <si>
    <t>NC83002</t>
  </si>
  <si>
    <t>DICKS CREEK DAM</t>
  </si>
  <si>
    <t>NC83004</t>
  </si>
  <si>
    <t>NANTAHALA - Gated Spillway and 2 Fuseplugs</t>
  </si>
  <si>
    <t>NC83005</t>
  </si>
  <si>
    <t>SHEARON HARRIS AUXILIARY RESERVOIR DAM</t>
  </si>
  <si>
    <t>CATEGORY I EMERGENCY COOLING WATER</t>
  </si>
  <si>
    <t>NC83102</t>
  </si>
  <si>
    <t>15.256294</t>
  </si>
  <si>
    <t>67.1</t>
  </si>
  <si>
    <t>Shearon Harris Reservoir</t>
  </si>
  <si>
    <t>3030004002737</t>
  </si>
  <si>
    <t>4926</t>
  </si>
  <si>
    <t>3030004010</t>
  </si>
  <si>
    <t>5226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</si>
</sst>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4"/>
  <sheetViews>
    <sheetView tabSelected="1" workbookViewId="0">
      <selection activeCell="A2" sqref="A2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1973</v>
      </c>
      <c r="E3" s="2">
        <f t="shared" ref="E3:E49" si="0">2015-D3</f>
        <v>42</v>
      </c>
      <c r="F3" s="2">
        <v>16</v>
      </c>
      <c r="G3" s="2">
        <v>23</v>
      </c>
      <c r="H3" s="2">
        <v>916</v>
      </c>
      <c r="I3" s="2">
        <v>10000</v>
      </c>
      <c r="J3" s="2">
        <v>6400</v>
      </c>
      <c r="K3" s="2">
        <v>10000</v>
      </c>
      <c r="L3" s="2">
        <f t="shared" ref="L3:L66" si="1">K3*43559.9</f>
        <v>435599000</v>
      </c>
      <c r="M3" s="2">
        <v>1000</v>
      </c>
      <c r="N3" s="2">
        <f t="shared" ref="N3:N66" si="2">M3*43560</f>
        <v>43560000</v>
      </c>
      <c r="O3" s="2">
        <f t="shared" ref="O3:O66" si="3">M3*0.0015625</f>
        <v>1.5625</v>
      </c>
      <c r="P3" s="2">
        <f t="shared" ref="P3:P66" si="4">M3*4046.86</f>
        <v>4046860</v>
      </c>
      <c r="Q3" s="2">
        <f t="shared" ref="Q3:Q66" si="5">M3*0.00404686</f>
        <v>4.0468600000000006</v>
      </c>
      <c r="R3" s="2">
        <v>60800</v>
      </c>
      <c r="S3" s="2">
        <f t="shared" ref="S3:S66" si="6">R3*2.58999</f>
        <v>157471.39199999999</v>
      </c>
      <c r="T3" s="2">
        <f t="shared" ref="T3:T66" si="7">R3*640</f>
        <v>38912000</v>
      </c>
      <c r="U3" s="2">
        <f t="shared" ref="U3:U66" si="8">R3*27880000</f>
        <v>1695104000000</v>
      </c>
      <c r="V3" s="2">
        <v>81102.062120999995</v>
      </c>
      <c r="W3" s="2">
        <f t="shared" ref="W3:W66" si="9">V3*0.0003048</f>
        <v>24.719908534480798</v>
      </c>
      <c r="X3" s="2">
        <f t="shared" ref="X3:X66" si="10">V3*0.000189394</f>
        <v>15.360243953344673</v>
      </c>
      <c r="Y3" s="2">
        <f t="shared" ref="Y3:Y66" si="11">X3/(2*(SQRT(3.1416*O3)))</f>
        <v>3.4664318026814378</v>
      </c>
      <c r="Z3" s="2">
        <f t="shared" ref="Z3:Z66" si="12">L3/N3</f>
        <v>9.9999770431588608</v>
      </c>
      <c r="AA3" s="2">
        <f t="shared" ref="AA3:AA66" si="13">W3/AK3</f>
        <v>3.1313727895974193</v>
      </c>
      <c r="AB3" s="2">
        <f t="shared" ref="AB3:AB66" si="14">3*Z3/AC3</f>
        <v>1.8749956955922864</v>
      </c>
      <c r="AC3" s="2">
        <v>16</v>
      </c>
      <c r="AD3" s="2">
        <f t="shared" ref="AD3:AD66" si="15">Z3/AC3</f>
        <v>0.6249985651974288</v>
      </c>
      <c r="AE3" s="2">
        <v>94.823700000000002</v>
      </c>
      <c r="AF3" s="2">
        <f t="shared" ref="AF3:AF66" si="16">T3/M3</f>
        <v>38912</v>
      </c>
      <c r="AG3" s="2">
        <f t="shared" ref="AG3:AG66" si="17">50*Z3*SQRT(3.1416)*(SQRT(N3))^-1</f>
        <v>0.13427665562798913</v>
      </c>
      <c r="AH3" s="2">
        <f t="shared" ref="AH3:AH66" si="18">P3/AJ3</f>
        <v>0.51263245046535011</v>
      </c>
      <c r="AI3" s="2">
        <f t="shared" ref="AI3:AI66" si="19">J3*43559.9</f>
        <v>278783360</v>
      </c>
      <c r="AJ3" s="2">
        <f t="shared" ref="AJ3:AJ66" si="20">J3*1233.48</f>
        <v>7894272</v>
      </c>
      <c r="AK3" s="2">
        <f t="shared" ref="AK3:AK66" si="21">AJ3/10^6</f>
        <v>7.894272</v>
      </c>
      <c r="AL3" s="2" t="s">
        <v>133</v>
      </c>
      <c r="AM3" s="2" t="s">
        <v>134</v>
      </c>
      <c r="AN3" s="2" t="s">
        <v>135</v>
      </c>
      <c r="AO3" s="2" t="s">
        <v>136</v>
      </c>
      <c r="AP3" s="2" t="s">
        <v>137</v>
      </c>
      <c r="AQ3" s="2" t="s">
        <v>138</v>
      </c>
      <c r="AR3" s="2" t="s">
        <v>139</v>
      </c>
      <c r="AS3" s="2">
        <v>1</v>
      </c>
      <c r="AT3" s="2" t="s">
        <v>140</v>
      </c>
      <c r="AU3" s="2" t="s">
        <v>141</v>
      </c>
      <c r="AV3" s="2">
        <v>9</v>
      </c>
      <c r="AW3" s="5">
        <v>42</v>
      </c>
      <c r="AX3" s="5">
        <v>56</v>
      </c>
      <c r="AY3" s="5">
        <v>2</v>
      </c>
      <c r="AZ3" s="5">
        <v>2.1</v>
      </c>
      <c r="BA3" s="5">
        <v>8.1999999999999993</v>
      </c>
      <c r="BB3" s="5">
        <v>0.3</v>
      </c>
      <c r="BC3" s="5">
        <v>0.5</v>
      </c>
      <c r="BD3" s="2">
        <v>0</v>
      </c>
      <c r="BE3" s="5">
        <v>0.1</v>
      </c>
      <c r="BF3" s="5">
        <v>31.4</v>
      </c>
      <c r="BG3" s="5">
        <v>22.2</v>
      </c>
      <c r="BH3" s="5">
        <v>13.5</v>
      </c>
      <c r="BI3" s="2">
        <v>0</v>
      </c>
      <c r="BJ3" s="2">
        <v>0</v>
      </c>
      <c r="BK3" s="5">
        <v>2.2999999999999998</v>
      </c>
      <c r="BL3" s="5">
        <v>17.8</v>
      </c>
      <c r="BM3" s="2">
        <v>0</v>
      </c>
      <c r="BN3" s="5">
        <v>1.6</v>
      </c>
      <c r="BO3" s="5">
        <v>23192</v>
      </c>
      <c r="BP3" s="5">
        <v>7389</v>
      </c>
      <c r="BQ3" s="5">
        <v>81</v>
      </c>
      <c r="BR3" s="5">
        <v>26</v>
      </c>
      <c r="BS3" s="5">
        <v>0.18</v>
      </c>
      <c r="BT3" s="5">
        <v>0.06</v>
      </c>
      <c r="BU3" s="5">
        <v>35727</v>
      </c>
      <c r="BV3" s="5">
        <v>125</v>
      </c>
      <c r="BW3" s="5">
        <v>0.27</v>
      </c>
      <c r="BX3" s="5">
        <v>146312</v>
      </c>
      <c r="BY3" s="5">
        <v>13736</v>
      </c>
      <c r="BZ3" s="5">
        <v>512</v>
      </c>
      <c r="CA3" s="5">
        <v>48</v>
      </c>
      <c r="CB3" s="5">
        <v>1.75</v>
      </c>
      <c r="CC3" s="5">
        <v>0.17</v>
      </c>
      <c r="CD3" s="5">
        <v>11</v>
      </c>
      <c r="CE3" s="5">
        <v>13</v>
      </c>
      <c r="CF3" s="5">
        <v>30</v>
      </c>
      <c r="CG3" s="5">
        <v>17</v>
      </c>
      <c r="CH3" s="5">
        <v>23</v>
      </c>
      <c r="CI3" s="5">
        <v>12</v>
      </c>
      <c r="CJ3" s="5">
        <v>13</v>
      </c>
      <c r="CK3" s="5">
        <v>1</v>
      </c>
      <c r="CL3" s="5">
        <v>1</v>
      </c>
      <c r="CM3" s="2">
        <v>0</v>
      </c>
      <c r="CN3" s="2">
        <v>0</v>
      </c>
      <c r="CO3" s="2">
        <v>0</v>
      </c>
      <c r="CP3" s="2">
        <v>0</v>
      </c>
      <c r="CQ3" s="5">
        <v>24</v>
      </c>
      <c r="CR3" s="5">
        <v>57</v>
      </c>
      <c r="CS3" s="5">
        <v>0.81155999999999995</v>
      </c>
      <c r="CT3" s="5">
        <v>0.86160999999999999</v>
      </c>
      <c r="CU3" s="2" t="s">
        <v>142</v>
      </c>
    </row>
    <row r="4" spans="1:99" s="2" customFormat="1" x14ac:dyDescent="0.25">
      <c r="A4" s="2" t="s">
        <v>143</v>
      </c>
      <c r="C4" s="2" t="s">
        <v>144</v>
      </c>
      <c r="D4" s="2">
        <v>1971</v>
      </c>
      <c r="E4" s="2">
        <f t="shared" si="0"/>
        <v>44</v>
      </c>
      <c r="F4" s="2">
        <v>18</v>
      </c>
      <c r="G4" s="2">
        <v>30</v>
      </c>
      <c r="H4" s="2">
        <v>42185</v>
      </c>
      <c r="I4" s="2">
        <v>9645</v>
      </c>
      <c r="J4" s="2">
        <v>3600</v>
      </c>
      <c r="K4" s="2">
        <v>9645</v>
      </c>
      <c r="L4" s="2">
        <f t="shared" si="1"/>
        <v>420135235.5</v>
      </c>
      <c r="M4" s="2">
        <v>330</v>
      </c>
      <c r="N4" s="2">
        <f t="shared" si="2"/>
        <v>14374800</v>
      </c>
      <c r="O4" s="2">
        <f t="shared" si="3"/>
        <v>0.515625</v>
      </c>
      <c r="P4" s="2">
        <f t="shared" si="4"/>
        <v>1335463.8</v>
      </c>
      <c r="Q4" s="2">
        <f t="shared" si="5"/>
        <v>1.3354638000000001</v>
      </c>
      <c r="R4" s="2">
        <v>34048</v>
      </c>
      <c r="S4" s="2">
        <f t="shared" si="6"/>
        <v>88183.979519999993</v>
      </c>
      <c r="T4" s="2">
        <f t="shared" si="7"/>
        <v>21790720</v>
      </c>
      <c r="U4" s="2">
        <f t="shared" si="8"/>
        <v>949258240000</v>
      </c>
      <c r="V4" s="2">
        <v>45982.607520999998</v>
      </c>
      <c r="W4" s="2">
        <f t="shared" si="9"/>
        <v>14.015498772400798</v>
      </c>
      <c r="X4" s="2">
        <f t="shared" si="10"/>
        <v>8.7088299688322746</v>
      </c>
      <c r="Y4" s="2">
        <f t="shared" si="11"/>
        <v>3.4212703112604608</v>
      </c>
      <c r="Z4" s="2">
        <f t="shared" si="12"/>
        <v>29.227205630687035</v>
      </c>
      <c r="AA4" s="2">
        <f t="shared" si="13"/>
        <v>3.1562685276167159</v>
      </c>
      <c r="AB4" s="2">
        <f t="shared" si="14"/>
        <v>4.8712009384478385</v>
      </c>
      <c r="AC4" s="2">
        <v>18</v>
      </c>
      <c r="AD4" s="2">
        <f t="shared" si="15"/>
        <v>1.6237336461492797</v>
      </c>
      <c r="AE4" s="2">
        <v>65.308099999999996</v>
      </c>
      <c r="AF4" s="2">
        <f t="shared" si="16"/>
        <v>66032.484848484848</v>
      </c>
      <c r="AG4" s="2">
        <f t="shared" si="17"/>
        <v>0.68317479961863603</v>
      </c>
      <c r="AH4" s="2">
        <f t="shared" si="18"/>
        <v>0.30074437093967205</v>
      </c>
      <c r="AI4" s="2">
        <f t="shared" si="19"/>
        <v>156815640</v>
      </c>
      <c r="AJ4" s="2">
        <f t="shared" si="20"/>
        <v>4440528</v>
      </c>
      <c r="AK4" s="2">
        <f t="shared" si="21"/>
        <v>4.4405279999999996</v>
      </c>
      <c r="AL4" s="2" t="s">
        <v>145</v>
      </c>
      <c r="AM4" s="2" t="s">
        <v>146</v>
      </c>
      <c r="AN4" s="2" t="s">
        <v>143</v>
      </c>
      <c r="AO4" s="2" t="s">
        <v>147</v>
      </c>
      <c r="AP4" s="2" t="s">
        <v>148</v>
      </c>
      <c r="AQ4" s="2" t="s">
        <v>138</v>
      </c>
      <c r="AR4" s="2" t="s">
        <v>149</v>
      </c>
      <c r="AS4" s="2">
        <v>1</v>
      </c>
      <c r="AT4" s="2" t="s">
        <v>150</v>
      </c>
      <c r="AU4" s="2" t="s">
        <v>151</v>
      </c>
      <c r="AV4" s="2">
        <v>9</v>
      </c>
      <c r="AW4" s="5">
        <v>32</v>
      </c>
      <c r="AX4" s="5">
        <v>66</v>
      </c>
      <c r="AY4" s="5">
        <v>3</v>
      </c>
      <c r="AZ4" s="5">
        <v>1.1000000000000001</v>
      </c>
      <c r="BA4" s="5">
        <v>5.5</v>
      </c>
      <c r="BB4" s="5">
        <v>0.4</v>
      </c>
      <c r="BC4" s="5">
        <v>1.9</v>
      </c>
      <c r="BD4" s="5">
        <v>0.2</v>
      </c>
      <c r="BE4" s="5">
        <v>0.6</v>
      </c>
      <c r="BF4" s="5">
        <v>29.3</v>
      </c>
      <c r="BG4" s="5">
        <v>15.3</v>
      </c>
      <c r="BH4" s="5">
        <v>12.4</v>
      </c>
      <c r="BI4" s="2">
        <v>0</v>
      </c>
      <c r="BJ4" s="2">
        <v>0</v>
      </c>
      <c r="BK4" s="5">
        <v>4.0999999999999996</v>
      </c>
      <c r="BL4" s="5">
        <v>28.7</v>
      </c>
      <c r="BM4" s="2">
        <v>0</v>
      </c>
      <c r="BN4" s="5">
        <v>0.4</v>
      </c>
      <c r="BO4" s="5">
        <v>17862</v>
      </c>
      <c r="BP4" s="5">
        <v>6006</v>
      </c>
      <c r="BQ4" s="5">
        <v>65</v>
      </c>
      <c r="BR4" s="5">
        <v>22</v>
      </c>
      <c r="BS4" s="5">
        <v>0.16</v>
      </c>
      <c r="BT4" s="5">
        <v>0.06</v>
      </c>
      <c r="BU4" s="5">
        <v>28554</v>
      </c>
      <c r="BV4" s="5">
        <v>105</v>
      </c>
      <c r="BW4" s="5">
        <v>0.26</v>
      </c>
      <c r="BX4" s="5">
        <v>167886</v>
      </c>
      <c r="BY4" s="5">
        <v>13981</v>
      </c>
      <c r="BZ4" s="5">
        <v>615</v>
      </c>
      <c r="CA4" s="5">
        <v>51</v>
      </c>
      <c r="CB4" s="5">
        <v>2.89</v>
      </c>
      <c r="CC4" s="5">
        <v>0.26</v>
      </c>
      <c r="CD4" s="5">
        <v>19</v>
      </c>
      <c r="CE4" s="5">
        <v>25</v>
      </c>
      <c r="CF4" s="5">
        <v>47</v>
      </c>
      <c r="CG4" s="5">
        <v>34</v>
      </c>
      <c r="CH4" s="5">
        <v>17</v>
      </c>
      <c r="CI4" s="5">
        <v>8</v>
      </c>
      <c r="CJ4" s="5">
        <v>11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5">
        <v>9</v>
      </c>
      <c r="CR4" s="5">
        <v>29</v>
      </c>
      <c r="CS4" s="5">
        <v>0.74461999999999995</v>
      </c>
      <c r="CT4" s="5">
        <v>0.81011999999999995</v>
      </c>
      <c r="CU4" s="2" t="s">
        <v>142</v>
      </c>
    </row>
    <row r="5" spans="1:99" s="2" customFormat="1" x14ac:dyDescent="0.25">
      <c r="A5" s="2" t="s">
        <v>152</v>
      </c>
      <c r="C5" s="2" t="s">
        <v>153</v>
      </c>
      <c r="D5" s="2">
        <v>1927</v>
      </c>
      <c r="E5" s="2">
        <f t="shared" si="0"/>
        <v>88</v>
      </c>
      <c r="F5" s="2">
        <v>122</v>
      </c>
      <c r="G5" s="2">
        <v>124</v>
      </c>
      <c r="H5" s="2">
        <v>0</v>
      </c>
      <c r="I5" s="2">
        <v>44914</v>
      </c>
      <c r="J5" s="2">
        <v>32295</v>
      </c>
      <c r="K5" s="2">
        <v>44914</v>
      </c>
      <c r="L5" s="2">
        <f t="shared" si="1"/>
        <v>1956449348.6000001</v>
      </c>
      <c r="M5" s="2">
        <v>740</v>
      </c>
      <c r="N5" s="2">
        <f t="shared" si="2"/>
        <v>32234400</v>
      </c>
      <c r="O5" s="2">
        <f t="shared" si="3"/>
        <v>1.15625</v>
      </c>
      <c r="P5" s="2">
        <f t="shared" si="4"/>
        <v>2994676.4</v>
      </c>
      <c r="Q5" s="2">
        <f t="shared" si="5"/>
        <v>2.9946764000000003</v>
      </c>
      <c r="R5" s="2">
        <v>60800</v>
      </c>
      <c r="S5" s="2">
        <f t="shared" si="6"/>
        <v>157471.39199999999</v>
      </c>
      <c r="T5" s="2">
        <f t="shared" si="7"/>
        <v>38912000</v>
      </c>
      <c r="U5" s="2">
        <f t="shared" si="8"/>
        <v>1695104000000</v>
      </c>
      <c r="V5" s="2">
        <v>103276.05563</v>
      </c>
      <c r="W5" s="2">
        <f t="shared" si="9"/>
        <v>31.478541756024001</v>
      </c>
      <c r="X5" s="2">
        <f t="shared" si="10"/>
        <v>19.559865279988223</v>
      </c>
      <c r="Y5" s="2">
        <f t="shared" si="11"/>
        <v>5.131384364644469</v>
      </c>
      <c r="Z5" s="2">
        <f t="shared" si="12"/>
        <v>60.694455258977989</v>
      </c>
      <c r="AA5" s="2">
        <f t="shared" si="13"/>
        <v>0.79021852115782332</v>
      </c>
      <c r="AB5" s="2">
        <f t="shared" si="14"/>
        <v>1.4924866047289669</v>
      </c>
      <c r="AC5" s="2">
        <v>122</v>
      </c>
      <c r="AD5" s="2">
        <f t="shared" si="15"/>
        <v>0.49749553490965565</v>
      </c>
      <c r="AE5" s="2">
        <v>76.913399999999996</v>
      </c>
      <c r="AF5" s="2">
        <f t="shared" si="16"/>
        <v>52583.783783783787</v>
      </c>
      <c r="AG5" s="2">
        <f t="shared" si="17"/>
        <v>0.94740281538559068</v>
      </c>
      <c r="AH5" s="2">
        <f t="shared" si="18"/>
        <v>7.5176568676386363E-2</v>
      </c>
      <c r="AI5" s="2">
        <f t="shared" si="19"/>
        <v>1406766970.5</v>
      </c>
      <c r="AJ5" s="2">
        <f t="shared" si="20"/>
        <v>39835236.600000001</v>
      </c>
      <c r="AK5" s="2">
        <f t="shared" si="21"/>
        <v>39.835236600000002</v>
      </c>
      <c r="AL5" s="2" t="s">
        <v>154</v>
      </c>
      <c r="AM5" s="2" t="s">
        <v>155</v>
      </c>
      <c r="AN5" s="2" t="s">
        <v>156</v>
      </c>
      <c r="AO5" s="2" t="s">
        <v>157</v>
      </c>
      <c r="AP5" s="2" t="s">
        <v>158</v>
      </c>
      <c r="AQ5" s="2" t="s">
        <v>159</v>
      </c>
      <c r="AR5" s="2" t="s">
        <v>160</v>
      </c>
      <c r="AS5" s="2">
        <v>1</v>
      </c>
      <c r="AT5" s="2" t="s">
        <v>161</v>
      </c>
      <c r="AU5" s="2" t="s">
        <v>162</v>
      </c>
      <c r="AV5" s="2">
        <v>11</v>
      </c>
      <c r="AW5" s="5">
        <v>14</v>
      </c>
      <c r="AX5" s="5">
        <v>85</v>
      </c>
      <c r="AY5" s="5">
        <v>2</v>
      </c>
      <c r="AZ5" s="2">
        <v>0</v>
      </c>
      <c r="BA5" s="5">
        <v>0.1</v>
      </c>
      <c r="BB5" s="2">
        <v>0</v>
      </c>
      <c r="BC5" s="5">
        <v>0.4</v>
      </c>
      <c r="BD5" s="2">
        <v>0</v>
      </c>
      <c r="BE5" s="5">
        <v>0.1</v>
      </c>
      <c r="BF5" s="5">
        <v>54.7</v>
      </c>
      <c r="BG5" s="5">
        <v>17</v>
      </c>
      <c r="BH5" s="5">
        <v>23.3</v>
      </c>
      <c r="BI5" s="2">
        <v>0</v>
      </c>
      <c r="BJ5" s="2">
        <v>0</v>
      </c>
      <c r="BK5" s="5">
        <v>2.5</v>
      </c>
      <c r="BL5" s="5">
        <v>2</v>
      </c>
      <c r="BM5" s="2">
        <v>0</v>
      </c>
      <c r="BN5" s="5">
        <v>0.1</v>
      </c>
      <c r="BO5" s="5">
        <v>21074</v>
      </c>
      <c r="BP5" s="5">
        <v>2479</v>
      </c>
      <c r="BQ5" s="5">
        <v>126</v>
      </c>
      <c r="BR5" s="5">
        <v>15</v>
      </c>
      <c r="BS5" s="5">
        <v>0.2</v>
      </c>
      <c r="BT5" s="5">
        <v>0.02</v>
      </c>
      <c r="BU5" s="5">
        <v>29857</v>
      </c>
      <c r="BV5" s="5">
        <v>179</v>
      </c>
      <c r="BW5" s="5">
        <v>0.28000000000000003</v>
      </c>
      <c r="BX5" s="5">
        <v>71553</v>
      </c>
      <c r="BY5" s="5">
        <v>4695</v>
      </c>
      <c r="BZ5" s="5">
        <v>428</v>
      </c>
      <c r="CA5" s="5">
        <v>28</v>
      </c>
      <c r="CB5" s="5">
        <v>1.05</v>
      </c>
      <c r="CC5" s="5">
        <v>7.0000000000000007E-2</v>
      </c>
      <c r="CD5" s="5">
        <v>7</v>
      </c>
      <c r="CE5" s="5">
        <v>13</v>
      </c>
      <c r="CF5" s="5">
        <v>16</v>
      </c>
      <c r="CG5" s="5">
        <v>10</v>
      </c>
      <c r="CH5" s="5">
        <v>40</v>
      </c>
      <c r="CI5" s="5">
        <v>32</v>
      </c>
      <c r="CJ5" s="5">
        <v>61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5">
        <v>5</v>
      </c>
      <c r="CR5" s="5">
        <v>17</v>
      </c>
      <c r="CS5" s="5">
        <v>0.55330000000000001</v>
      </c>
      <c r="CT5" s="5">
        <v>9.8760000000000001E-2</v>
      </c>
      <c r="CU5" s="2" t="s">
        <v>142</v>
      </c>
    </row>
    <row r="6" spans="1:99" s="2" customFormat="1" x14ac:dyDescent="0.25">
      <c r="A6" s="2" t="s">
        <v>163</v>
      </c>
      <c r="C6" s="2" t="s">
        <v>164</v>
      </c>
      <c r="D6" s="2">
        <v>1925</v>
      </c>
      <c r="E6" s="2">
        <f t="shared" si="0"/>
        <v>90</v>
      </c>
      <c r="F6" s="2">
        <v>60</v>
      </c>
      <c r="G6" s="2">
        <v>72</v>
      </c>
      <c r="H6" s="2">
        <v>500000</v>
      </c>
      <c r="I6" s="2">
        <v>27570</v>
      </c>
      <c r="J6" s="2">
        <v>27570</v>
      </c>
      <c r="K6" s="2">
        <v>27570</v>
      </c>
      <c r="L6" s="2">
        <f t="shared" si="1"/>
        <v>1200946443</v>
      </c>
      <c r="M6" s="2">
        <v>2122.3868714999999</v>
      </c>
      <c r="N6" s="2">
        <f t="shared" si="2"/>
        <v>92451172.122539997</v>
      </c>
      <c r="O6" s="2">
        <f t="shared" si="3"/>
        <v>3.3162294867187501</v>
      </c>
      <c r="P6" s="2">
        <f t="shared" si="4"/>
        <v>8589002.5347984899</v>
      </c>
      <c r="Q6" s="2">
        <f t="shared" si="5"/>
        <v>8.5890025347984906</v>
      </c>
      <c r="R6" s="2">
        <v>1120</v>
      </c>
      <c r="S6" s="2">
        <f t="shared" si="6"/>
        <v>2900.7887999999998</v>
      </c>
      <c r="T6" s="2">
        <f t="shared" si="7"/>
        <v>716800</v>
      </c>
      <c r="U6" s="2">
        <f t="shared" si="8"/>
        <v>31225600000</v>
      </c>
      <c r="V6" s="2">
        <v>323220.66038000002</v>
      </c>
      <c r="W6" s="2">
        <f t="shared" si="9"/>
        <v>98.517657283823993</v>
      </c>
      <c r="X6" s="2">
        <f t="shared" si="10"/>
        <v>61.216053752009728</v>
      </c>
      <c r="Y6" s="2">
        <f t="shared" si="11"/>
        <v>9.4828220659195868</v>
      </c>
      <c r="Z6" s="2">
        <f t="shared" si="12"/>
        <v>12.990061839434528</v>
      </c>
      <c r="AA6" s="2">
        <f t="shared" si="13"/>
        <v>2.8969780038104807</v>
      </c>
      <c r="AB6" s="2">
        <f t="shared" si="14"/>
        <v>0.64950309197172629</v>
      </c>
      <c r="AC6" s="2">
        <v>60</v>
      </c>
      <c r="AD6" s="2">
        <f t="shared" si="15"/>
        <v>0.21650103065724213</v>
      </c>
      <c r="AE6" s="2">
        <v>1676.43</v>
      </c>
      <c r="AF6" s="2">
        <f t="shared" si="16"/>
        <v>337.73295982244775</v>
      </c>
      <c r="AG6" s="2">
        <f t="shared" si="17"/>
        <v>0.11972930352692056</v>
      </c>
      <c r="AH6" s="2">
        <f t="shared" si="18"/>
        <v>0.25256539897512553</v>
      </c>
      <c r="AI6" s="2">
        <f t="shared" si="19"/>
        <v>1200946443</v>
      </c>
      <c r="AJ6" s="2">
        <f t="shared" si="20"/>
        <v>34007043.600000001</v>
      </c>
      <c r="AK6" s="2">
        <f t="shared" si="21"/>
        <v>34.007043600000003</v>
      </c>
      <c r="AL6" s="2" t="s">
        <v>165</v>
      </c>
      <c r="AM6" s="2" t="s">
        <v>155</v>
      </c>
      <c r="AN6" s="2" t="s">
        <v>166</v>
      </c>
      <c r="AO6" s="2" t="s">
        <v>167</v>
      </c>
      <c r="AP6" s="2" t="s">
        <v>168</v>
      </c>
      <c r="AQ6" s="2" t="s">
        <v>169</v>
      </c>
      <c r="AR6" s="2" t="s">
        <v>170</v>
      </c>
      <c r="AS6" s="2">
        <v>3</v>
      </c>
      <c r="AT6" s="2" t="s">
        <v>171</v>
      </c>
      <c r="AU6" s="2" t="s">
        <v>172</v>
      </c>
      <c r="AV6" s="2">
        <v>9</v>
      </c>
      <c r="AW6" s="5">
        <v>47</v>
      </c>
      <c r="AX6" s="5">
        <v>51</v>
      </c>
      <c r="AY6" s="5">
        <v>2</v>
      </c>
      <c r="AZ6" s="5">
        <v>1.3</v>
      </c>
      <c r="BA6" s="5">
        <v>0.4</v>
      </c>
      <c r="BB6" s="5">
        <v>0.5</v>
      </c>
      <c r="BC6" s="5">
        <v>3.7</v>
      </c>
      <c r="BD6" s="5">
        <v>0.4</v>
      </c>
      <c r="BE6" s="5">
        <v>1.4</v>
      </c>
      <c r="BF6" s="5">
        <v>38.700000000000003</v>
      </c>
      <c r="BG6" s="5">
        <v>22.5</v>
      </c>
      <c r="BH6" s="5">
        <v>24.8</v>
      </c>
      <c r="BI6" s="2">
        <v>0</v>
      </c>
      <c r="BJ6" s="2">
        <v>0</v>
      </c>
      <c r="BK6" s="5">
        <v>3.2</v>
      </c>
      <c r="BL6" s="5">
        <v>2.8</v>
      </c>
      <c r="BM6" s="2">
        <v>0</v>
      </c>
      <c r="BN6" s="5">
        <v>0.5</v>
      </c>
      <c r="BO6" s="5">
        <v>269794</v>
      </c>
      <c r="BP6" s="5">
        <v>49318</v>
      </c>
      <c r="BQ6" s="5">
        <v>92</v>
      </c>
      <c r="BR6" s="5">
        <v>17</v>
      </c>
      <c r="BS6" s="5">
        <v>0.14000000000000001</v>
      </c>
      <c r="BT6" s="5">
        <v>0.02</v>
      </c>
      <c r="BU6" s="5">
        <v>384220</v>
      </c>
      <c r="BV6" s="5">
        <v>131</v>
      </c>
      <c r="BW6" s="5">
        <v>0.19</v>
      </c>
      <c r="BX6" s="5">
        <v>1265914</v>
      </c>
      <c r="BY6" s="5">
        <v>76153</v>
      </c>
      <c r="BZ6" s="5">
        <v>431</v>
      </c>
      <c r="CA6" s="5">
        <v>26</v>
      </c>
      <c r="CB6" s="5">
        <v>0.87</v>
      </c>
      <c r="CC6" s="5">
        <v>0.05</v>
      </c>
      <c r="CD6" s="5">
        <v>24</v>
      </c>
      <c r="CE6" s="5">
        <v>33</v>
      </c>
      <c r="CF6" s="5">
        <v>11</v>
      </c>
      <c r="CG6" s="5">
        <v>6</v>
      </c>
      <c r="CH6" s="5">
        <v>35</v>
      </c>
      <c r="CI6" s="5">
        <v>24</v>
      </c>
      <c r="CJ6" s="5">
        <v>36</v>
      </c>
      <c r="CK6" s="5">
        <v>1</v>
      </c>
      <c r="CL6" s="5">
        <v>2</v>
      </c>
      <c r="CM6" s="2">
        <v>0</v>
      </c>
      <c r="CN6" s="2">
        <v>0</v>
      </c>
      <c r="CO6" s="2">
        <v>0</v>
      </c>
      <c r="CP6" s="2">
        <v>0</v>
      </c>
      <c r="CQ6" s="5">
        <v>5</v>
      </c>
      <c r="CR6" s="5">
        <v>22</v>
      </c>
      <c r="CS6" s="5">
        <v>0.58033999999999997</v>
      </c>
      <c r="CT6" s="5">
        <v>3.9750000000000001E-2</v>
      </c>
      <c r="CU6" s="2" t="s">
        <v>173</v>
      </c>
    </row>
    <row r="7" spans="1:99" s="2" customFormat="1" x14ac:dyDescent="0.25">
      <c r="A7" s="2" t="s">
        <v>174</v>
      </c>
      <c r="B7" s="2" t="s">
        <v>175</v>
      </c>
      <c r="C7" s="2" t="s">
        <v>176</v>
      </c>
      <c r="D7" s="2">
        <v>1963</v>
      </c>
      <c r="E7" s="2">
        <f t="shared" si="0"/>
        <v>52</v>
      </c>
      <c r="F7" s="2">
        <v>105</v>
      </c>
      <c r="G7" s="2">
        <v>134</v>
      </c>
      <c r="H7" s="2">
        <v>225612</v>
      </c>
      <c r="I7" s="2">
        <v>414100</v>
      </c>
      <c r="J7" s="2">
        <v>414100</v>
      </c>
      <c r="K7" s="2">
        <v>414100</v>
      </c>
      <c r="L7" s="2">
        <f t="shared" si="1"/>
        <v>18038154590</v>
      </c>
      <c r="M7" s="2">
        <v>31165.756957000001</v>
      </c>
      <c r="N7" s="2">
        <f t="shared" si="2"/>
        <v>1357580373.0469201</v>
      </c>
      <c r="O7" s="2">
        <f t="shared" si="3"/>
        <v>48.696495245312505</v>
      </c>
      <c r="P7" s="2">
        <f t="shared" si="4"/>
        <v>126123455.19900502</v>
      </c>
      <c r="Q7" s="2">
        <f t="shared" si="5"/>
        <v>126.12345519900504</v>
      </c>
      <c r="R7" s="2">
        <v>1790</v>
      </c>
      <c r="S7" s="2">
        <f t="shared" si="6"/>
        <v>4636.0820999999996</v>
      </c>
      <c r="T7" s="2">
        <f t="shared" si="7"/>
        <v>1145600</v>
      </c>
      <c r="U7" s="2">
        <f t="shared" si="8"/>
        <v>49905200000</v>
      </c>
      <c r="V7" s="2">
        <v>31165.756957000001</v>
      </c>
      <c r="W7" s="2">
        <f t="shared" si="9"/>
        <v>9.4993227204936002</v>
      </c>
      <c r="X7" s="2">
        <f t="shared" si="10"/>
        <v>5.9026073731140585</v>
      </c>
      <c r="Y7" s="2">
        <f t="shared" si="11"/>
        <v>0.23861052891366205</v>
      </c>
      <c r="Z7" s="2">
        <f t="shared" si="12"/>
        <v>13.286988341998205</v>
      </c>
      <c r="AA7" s="2">
        <f t="shared" si="13"/>
        <v>1.8597531355448619E-2</v>
      </c>
      <c r="AB7" s="2">
        <f t="shared" si="14"/>
        <v>0.37962823834280585</v>
      </c>
      <c r="AC7" s="2">
        <v>105</v>
      </c>
      <c r="AD7" s="2">
        <f t="shared" si="15"/>
        <v>0.12654274611426861</v>
      </c>
      <c r="AE7" s="2">
        <v>116.667</v>
      </c>
      <c r="AF7" s="2">
        <f t="shared" si="16"/>
        <v>36.758292172418805</v>
      </c>
      <c r="AG7" s="2">
        <f t="shared" si="17"/>
        <v>3.1958708986556388E-2</v>
      </c>
      <c r="AH7" s="2">
        <f t="shared" si="18"/>
        <v>0.24692127867818506</v>
      </c>
      <c r="AI7" s="2">
        <f t="shared" si="19"/>
        <v>18038154590</v>
      </c>
      <c r="AJ7" s="2">
        <f t="shared" si="20"/>
        <v>510784068</v>
      </c>
      <c r="AK7" s="2">
        <f t="shared" si="21"/>
        <v>510.78406799999999</v>
      </c>
      <c r="AL7" s="2" t="s">
        <v>177</v>
      </c>
      <c r="AM7" s="2" t="s">
        <v>155</v>
      </c>
      <c r="AN7" s="2" t="s">
        <v>178</v>
      </c>
      <c r="AO7" s="2" t="s">
        <v>179</v>
      </c>
      <c r="AP7" s="2" t="s">
        <v>180</v>
      </c>
      <c r="AQ7" s="2" t="s">
        <v>169</v>
      </c>
      <c r="AR7" s="2" t="s">
        <v>181</v>
      </c>
      <c r="AS7" s="2">
        <v>2</v>
      </c>
      <c r="AT7" s="2" t="s">
        <v>182</v>
      </c>
      <c r="AU7" s="2" t="s">
        <v>183</v>
      </c>
      <c r="AV7" s="2">
        <v>9</v>
      </c>
      <c r="AW7" s="5">
        <v>33</v>
      </c>
      <c r="AX7" s="5">
        <v>66</v>
      </c>
      <c r="AY7" s="5">
        <v>1</v>
      </c>
      <c r="AZ7" s="5">
        <v>0.2</v>
      </c>
      <c r="BA7" s="5">
        <v>0.5</v>
      </c>
      <c r="BB7" s="5">
        <v>1</v>
      </c>
      <c r="BC7" s="5">
        <v>7.3</v>
      </c>
      <c r="BD7" s="5">
        <v>1.1000000000000001</v>
      </c>
      <c r="BE7" s="5">
        <v>2.8</v>
      </c>
      <c r="BF7" s="5">
        <v>17.399999999999999</v>
      </c>
      <c r="BG7" s="5">
        <v>19.7</v>
      </c>
      <c r="BH7" s="5">
        <v>11.8</v>
      </c>
      <c r="BI7" s="2">
        <v>0</v>
      </c>
      <c r="BJ7" s="2">
        <v>0</v>
      </c>
      <c r="BK7" s="5">
        <v>20</v>
      </c>
      <c r="BL7" s="5">
        <v>18.100000000000001</v>
      </c>
      <c r="BM7" s="2">
        <v>0</v>
      </c>
      <c r="BN7" s="5">
        <v>0.2</v>
      </c>
      <c r="BO7" s="5">
        <v>14729</v>
      </c>
      <c r="BP7" s="5">
        <v>3898</v>
      </c>
      <c r="BQ7" s="5">
        <v>72</v>
      </c>
      <c r="BR7" s="5">
        <v>19</v>
      </c>
      <c r="BS7" s="5">
        <v>0.19</v>
      </c>
      <c r="BT7" s="5">
        <v>0.05</v>
      </c>
      <c r="BU7" s="5">
        <v>24370</v>
      </c>
      <c r="BV7" s="5">
        <v>119</v>
      </c>
      <c r="BW7" s="5">
        <v>0.31</v>
      </c>
      <c r="BX7" s="5">
        <v>156046</v>
      </c>
      <c r="BY7" s="5">
        <v>14770</v>
      </c>
      <c r="BZ7" s="5">
        <v>765</v>
      </c>
      <c r="CA7" s="5">
        <v>72</v>
      </c>
      <c r="CB7" s="5">
        <v>1.49</v>
      </c>
      <c r="CC7" s="5">
        <v>0.15</v>
      </c>
      <c r="CD7" s="5">
        <v>39</v>
      </c>
      <c r="CE7" s="5">
        <v>46</v>
      </c>
      <c r="CF7" s="5">
        <v>28</v>
      </c>
      <c r="CG7" s="5">
        <v>15</v>
      </c>
      <c r="CH7" s="5">
        <v>18</v>
      </c>
      <c r="CI7" s="5">
        <v>7</v>
      </c>
      <c r="CJ7" s="5">
        <v>10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5">
        <v>9</v>
      </c>
      <c r="CR7" s="5">
        <v>30</v>
      </c>
      <c r="CS7" s="5">
        <v>0.63144999999999996</v>
      </c>
      <c r="CT7" s="5">
        <v>7.3249999999999996E-2</v>
      </c>
      <c r="CU7" s="2" t="s">
        <v>173</v>
      </c>
    </row>
    <row r="8" spans="1:99" s="2" customFormat="1" x14ac:dyDescent="0.25">
      <c r="A8" s="2" t="s">
        <v>184</v>
      </c>
      <c r="B8" s="2" t="s">
        <v>185</v>
      </c>
      <c r="C8" s="2" t="s">
        <v>186</v>
      </c>
      <c r="D8" s="2">
        <v>1919</v>
      </c>
      <c r="E8" s="2">
        <f t="shared" si="0"/>
        <v>96</v>
      </c>
      <c r="F8" s="2">
        <v>150</v>
      </c>
      <c r="G8" s="2">
        <v>150</v>
      </c>
      <c r="H8" s="2">
        <v>146733</v>
      </c>
      <c r="I8" s="2">
        <v>288800</v>
      </c>
      <c r="J8" s="2">
        <v>288800</v>
      </c>
      <c r="K8" s="2">
        <v>288800</v>
      </c>
      <c r="L8" s="2">
        <f t="shared" si="1"/>
        <v>12580099120</v>
      </c>
      <c r="M8" s="2">
        <v>6510</v>
      </c>
      <c r="N8" s="2">
        <f t="shared" si="2"/>
        <v>283575600</v>
      </c>
      <c r="O8" s="2">
        <f t="shared" si="3"/>
        <v>10.171875</v>
      </c>
      <c r="P8" s="2">
        <f t="shared" si="4"/>
        <v>26345058.600000001</v>
      </c>
      <c r="Q8" s="2">
        <f t="shared" si="5"/>
        <v>26.345058600000002</v>
      </c>
      <c r="R8" s="2">
        <v>380</v>
      </c>
      <c r="S8" s="2">
        <f t="shared" si="6"/>
        <v>984.19619999999998</v>
      </c>
      <c r="T8" s="2">
        <f t="shared" si="7"/>
        <v>243200</v>
      </c>
      <c r="U8" s="2">
        <f t="shared" si="8"/>
        <v>10594400000</v>
      </c>
      <c r="V8" s="2">
        <v>679187.34207000001</v>
      </c>
      <c r="W8" s="2">
        <f t="shared" si="9"/>
        <v>207.01630186293599</v>
      </c>
      <c r="X8" s="2">
        <f t="shared" si="10"/>
        <v>128.63400746400558</v>
      </c>
      <c r="Y8" s="2">
        <f t="shared" si="11"/>
        <v>11.37757881839463</v>
      </c>
      <c r="Z8" s="2">
        <f t="shared" si="12"/>
        <v>44.362417358898298</v>
      </c>
      <c r="AA8" s="2">
        <f t="shared" si="13"/>
        <v>0.58113260828218194</v>
      </c>
      <c r="AB8" s="2">
        <f t="shared" si="14"/>
        <v>0.88724834717796586</v>
      </c>
      <c r="AC8" s="2">
        <v>150</v>
      </c>
      <c r="AD8" s="2">
        <f t="shared" si="15"/>
        <v>0.29574944905932199</v>
      </c>
      <c r="AE8" s="2">
        <v>63.863</v>
      </c>
      <c r="AF8" s="2">
        <f t="shared" si="16"/>
        <v>37.357910906298002</v>
      </c>
      <c r="AG8" s="2">
        <f t="shared" si="17"/>
        <v>0.23346738663093305</v>
      </c>
      <c r="AH8" s="2">
        <f t="shared" si="18"/>
        <v>7.3955396177937491E-2</v>
      </c>
      <c r="AI8" s="2">
        <f t="shared" si="19"/>
        <v>12580099120</v>
      </c>
      <c r="AJ8" s="2">
        <f t="shared" si="20"/>
        <v>356229024</v>
      </c>
      <c r="AK8" s="2">
        <f t="shared" si="21"/>
        <v>356.22902399999998</v>
      </c>
      <c r="AL8" s="2" t="s">
        <v>187</v>
      </c>
      <c r="AM8" s="2" t="s">
        <v>155</v>
      </c>
      <c r="AN8" s="2" t="s">
        <v>188</v>
      </c>
      <c r="AO8" s="2" t="s">
        <v>189</v>
      </c>
      <c r="AP8" s="2" t="s">
        <v>190</v>
      </c>
      <c r="AQ8" s="2" t="s">
        <v>169</v>
      </c>
      <c r="AR8" s="2" t="s">
        <v>191</v>
      </c>
      <c r="AS8" s="2">
        <v>1</v>
      </c>
      <c r="AT8" s="2" t="s">
        <v>192</v>
      </c>
      <c r="AU8" s="2" t="s">
        <v>193</v>
      </c>
      <c r="AV8" s="2">
        <v>11</v>
      </c>
      <c r="AW8" s="5">
        <v>25</v>
      </c>
      <c r="AX8" s="5">
        <v>74</v>
      </c>
      <c r="AY8" s="5">
        <v>1</v>
      </c>
      <c r="AZ8" s="5">
        <v>0.4</v>
      </c>
      <c r="BA8" s="5">
        <v>0.3</v>
      </c>
      <c r="BB8" s="5">
        <v>0.1</v>
      </c>
      <c r="BC8" s="5">
        <v>0.8</v>
      </c>
      <c r="BD8" s="2">
        <v>0</v>
      </c>
      <c r="BE8" s="5">
        <v>0.4</v>
      </c>
      <c r="BF8" s="5">
        <v>51.9</v>
      </c>
      <c r="BG8" s="5">
        <v>15.9</v>
      </c>
      <c r="BH8" s="5">
        <v>26.7</v>
      </c>
      <c r="BI8" s="2">
        <v>0</v>
      </c>
      <c r="BJ8" s="2">
        <v>0</v>
      </c>
      <c r="BK8" s="5">
        <v>1.5</v>
      </c>
      <c r="BL8" s="5">
        <v>1.6</v>
      </c>
      <c r="BM8" s="2">
        <v>0</v>
      </c>
      <c r="BN8" s="5">
        <v>0.5</v>
      </c>
      <c r="BO8" s="5">
        <v>40122</v>
      </c>
      <c r="BP8" s="5">
        <v>4847</v>
      </c>
      <c r="BQ8" s="5">
        <v>159</v>
      </c>
      <c r="BR8" s="5">
        <v>19</v>
      </c>
      <c r="BS8" s="5">
        <v>0.19</v>
      </c>
      <c r="BT8" s="5">
        <v>0.02</v>
      </c>
      <c r="BU8" s="5">
        <v>53422</v>
      </c>
      <c r="BV8" s="5">
        <v>212</v>
      </c>
      <c r="BW8" s="5">
        <v>0.25</v>
      </c>
      <c r="BX8" s="5">
        <v>78432</v>
      </c>
      <c r="BY8" s="5">
        <v>6106</v>
      </c>
      <c r="BZ8" s="5">
        <v>311</v>
      </c>
      <c r="CA8" s="5">
        <v>24</v>
      </c>
      <c r="CB8" s="5">
        <v>1.37</v>
      </c>
      <c r="CC8" s="5">
        <v>0.11</v>
      </c>
      <c r="CD8" s="5">
        <v>11</v>
      </c>
      <c r="CE8" s="5">
        <v>15</v>
      </c>
      <c r="CF8" s="5">
        <v>10</v>
      </c>
      <c r="CG8" s="5">
        <v>6</v>
      </c>
      <c r="CH8" s="5">
        <v>42</v>
      </c>
      <c r="CI8" s="5">
        <v>33</v>
      </c>
      <c r="CJ8" s="5">
        <v>65</v>
      </c>
      <c r="CK8" s="5">
        <v>1</v>
      </c>
      <c r="CL8" s="5">
        <v>1</v>
      </c>
      <c r="CM8" s="2">
        <v>0</v>
      </c>
      <c r="CN8" s="2">
        <v>0</v>
      </c>
      <c r="CO8" s="2">
        <v>0</v>
      </c>
      <c r="CP8" s="2">
        <v>0</v>
      </c>
      <c r="CQ8" s="5">
        <v>3</v>
      </c>
      <c r="CR8" s="5">
        <v>12</v>
      </c>
      <c r="CS8" s="5">
        <v>0.40243000000000001</v>
      </c>
      <c r="CT8" s="2">
        <v>0</v>
      </c>
      <c r="CU8" s="2" t="s">
        <v>142</v>
      </c>
    </row>
    <row r="9" spans="1:99" s="2" customFormat="1" x14ac:dyDescent="0.25">
      <c r="A9" s="2" t="s">
        <v>194</v>
      </c>
      <c r="C9" s="2" t="s">
        <v>195</v>
      </c>
      <c r="D9" s="2">
        <v>1961</v>
      </c>
      <c r="E9" s="2">
        <f t="shared" si="0"/>
        <v>54</v>
      </c>
      <c r="F9" s="2">
        <v>48</v>
      </c>
      <c r="G9" s="2">
        <v>60</v>
      </c>
      <c r="H9" s="2">
        <v>0</v>
      </c>
      <c r="I9" s="2">
        <v>21500</v>
      </c>
      <c r="J9" s="2">
        <v>15680</v>
      </c>
      <c r="K9" s="2">
        <v>21500</v>
      </c>
      <c r="L9" s="2">
        <f t="shared" si="1"/>
        <v>936537850</v>
      </c>
      <c r="M9" s="2">
        <v>553</v>
      </c>
      <c r="N9" s="2">
        <f t="shared" si="2"/>
        <v>24088680</v>
      </c>
      <c r="O9" s="2">
        <f t="shared" si="3"/>
        <v>0.86406250000000007</v>
      </c>
      <c r="P9" s="2">
        <f t="shared" si="4"/>
        <v>2237913.58</v>
      </c>
      <c r="Q9" s="2">
        <f t="shared" si="5"/>
        <v>2.2379135800000003</v>
      </c>
      <c r="R9" s="2">
        <v>4800</v>
      </c>
      <c r="S9" s="2">
        <f t="shared" si="6"/>
        <v>12431.951999999999</v>
      </c>
      <c r="T9" s="2">
        <f t="shared" si="7"/>
        <v>3072000</v>
      </c>
      <c r="U9" s="2">
        <f t="shared" si="8"/>
        <v>133824000000</v>
      </c>
      <c r="V9" s="2">
        <v>68865.692297000001</v>
      </c>
      <c r="W9" s="2">
        <f t="shared" si="9"/>
        <v>20.990263012125599</v>
      </c>
      <c r="X9" s="2">
        <f t="shared" si="10"/>
        <v>13.042748926898019</v>
      </c>
      <c r="Y9" s="2">
        <f t="shared" si="11"/>
        <v>3.9581396766976638</v>
      </c>
      <c r="Z9" s="2">
        <f t="shared" si="12"/>
        <v>38.878753422769535</v>
      </c>
      <c r="AA9" s="2">
        <f t="shared" si="13"/>
        <v>1.0852747777962946</v>
      </c>
      <c r="AB9" s="2">
        <f t="shared" si="14"/>
        <v>2.4299220889230959</v>
      </c>
      <c r="AC9" s="2">
        <v>48</v>
      </c>
      <c r="AD9" s="2">
        <f t="shared" si="15"/>
        <v>0.80997402964103193</v>
      </c>
      <c r="AE9" s="2">
        <v>70.532700000000006</v>
      </c>
      <c r="AF9" s="2">
        <f t="shared" si="16"/>
        <v>5555.153707052441</v>
      </c>
      <c r="AG9" s="2">
        <f t="shared" si="17"/>
        <v>0.70202289971693932</v>
      </c>
      <c r="AH9" s="2">
        <f t="shared" si="18"/>
        <v>0.11570846739075046</v>
      </c>
      <c r="AI9" s="2">
        <f t="shared" si="19"/>
        <v>683019232</v>
      </c>
      <c r="AJ9" s="2">
        <f t="shared" si="20"/>
        <v>19340966.399999999</v>
      </c>
      <c r="AK9" s="2">
        <f t="shared" si="21"/>
        <v>19.340966399999999</v>
      </c>
      <c r="AL9" s="2" t="s">
        <v>196</v>
      </c>
      <c r="AM9" s="2" t="s">
        <v>155</v>
      </c>
      <c r="AN9" s="2" t="s">
        <v>155</v>
      </c>
      <c r="AO9" s="2" t="s">
        <v>197</v>
      </c>
      <c r="AP9" s="2" t="s">
        <v>198</v>
      </c>
      <c r="AQ9" s="2" t="s">
        <v>199</v>
      </c>
      <c r="AR9" s="2" t="s">
        <v>200</v>
      </c>
      <c r="AS9" s="2">
        <v>1</v>
      </c>
      <c r="AT9" s="2" t="s">
        <v>201</v>
      </c>
      <c r="AU9" s="2" t="s">
        <v>202</v>
      </c>
      <c r="AV9" s="2">
        <v>11</v>
      </c>
      <c r="AW9" s="5">
        <v>59</v>
      </c>
      <c r="AX9" s="5">
        <v>40</v>
      </c>
      <c r="AY9" s="5">
        <v>1</v>
      </c>
      <c r="AZ9" s="5">
        <v>2.9</v>
      </c>
      <c r="BA9" s="5">
        <v>0.3</v>
      </c>
      <c r="BB9" s="5">
        <v>1.2</v>
      </c>
      <c r="BC9" s="5">
        <v>2.7</v>
      </c>
      <c r="BD9" s="2">
        <v>0</v>
      </c>
      <c r="BE9" s="5">
        <v>0.4</v>
      </c>
      <c r="BF9" s="5">
        <v>27.6</v>
      </c>
      <c r="BG9" s="5">
        <v>29.4</v>
      </c>
      <c r="BH9" s="5">
        <v>33.9</v>
      </c>
      <c r="BI9" s="2">
        <v>0</v>
      </c>
      <c r="BJ9" s="2">
        <v>0</v>
      </c>
      <c r="BK9" s="5">
        <v>1.2</v>
      </c>
      <c r="BL9" s="5">
        <v>0.3</v>
      </c>
      <c r="BM9" s="2">
        <v>0</v>
      </c>
      <c r="BN9" s="5">
        <v>0.1</v>
      </c>
      <c r="BO9" s="5">
        <v>31384</v>
      </c>
      <c r="BP9" s="5">
        <v>3122</v>
      </c>
      <c r="BQ9" s="5">
        <v>243</v>
      </c>
      <c r="BR9" s="5">
        <v>24</v>
      </c>
      <c r="BS9" s="5">
        <v>0.19</v>
      </c>
      <c r="BT9" s="5">
        <v>0.02</v>
      </c>
      <c r="BU9" s="5">
        <v>37938</v>
      </c>
      <c r="BV9" s="5">
        <v>294</v>
      </c>
      <c r="BW9" s="5">
        <v>0.24</v>
      </c>
      <c r="BX9" s="5">
        <v>108411</v>
      </c>
      <c r="BY9" s="5">
        <v>3892</v>
      </c>
      <c r="BZ9" s="5">
        <v>840</v>
      </c>
      <c r="CA9" s="5">
        <v>30</v>
      </c>
      <c r="CB9" s="5">
        <v>1.72</v>
      </c>
      <c r="CC9" s="5">
        <v>0.06</v>
      </c>
      <c r="CD9" s="5">
        <v>4</v>
      </c>
      <c r="CE9" s="5">
        <v>12</v>
      </c>
      <c r="CF9" s="5">
        <v>3</v>
      </c>
      <c r="CG9" s="5">
        <v>3</v>
      </c>
      <c r="CH9" s="5">
        <v>52</v>
      </c>
      <c r="CI9" s="5">
        <v>39</v>
      </c>
      <c r="CJ9" s="5">
        <v>79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5">
        <v>1</v>
      </c>
      <c r="CR9" s="5">
        <v>6</v>
      </c>
      <c r="CS9" s="5">
        <v>0.35855999999999999</v>
      </c>
      <c r="CT9" s="5">
        <v>1.0580000000000001E-2</v>
      </c>
      <c r="CU9" s="2" t="s">
        <v>142</v>
      </c>
    </row>
    <row r="10" spans="1:99" s="2" customFormat="1" x14ac:dyDescent="0.25">
      <c r="A10" s="2" t="s">
        <v>203</v>
      </c>
      <c r="B10" s="2" t="s">
        <v>204</v>
      </c>
      <c r="C10" s="2" t="s">
        <v>205</v>
      </c>
      <c r="D10" s="2">
        <v>1974</v>
      </c>
      <c r="E10" s="2">
        <f t="shared" si="0"/>
        <v>41</v>
      </c>
      <c r="F10" s="2">
        <v>108</v>
      </c>
      <c r="G10" s="2">
        <v>113</v>
      </c>
      <c r="H10" s="2">
        <v>259000</v>
      </c>
      <c r="I10" s="2">
        <v>1646560</v>
      </c>
      <c r="J10" s="2">
        <v>215130</v>
      </c>
      <c r="K10" s="2">
        <v>1646560</v>
      </c>
      <c r="L10" s="2">
        <f t="shared" si="1"/>
        <v>71723988944</v>
      </c>
      <c r="M10" s="2">
        <v>13940</v>
      </c>
      <c r="N10" s="2">
        <f t="shared" si="2"/>
        <v>607226400</v>
      </c>
      <c r="O10" s="2">
        <f t="shared" si="3"/>
        <v>21.78125</v>
      </c>
      <c r="P10" s="2">
        <f t="shared" si="4"/>
        <v>56413228.399999999</v>
      </c>
      <c r="Q10" s="2">
        <f t="shared" si="5"/>
        <v>56.413228400000001</v>
      </c>
      <c r="R10" s="2">
        <v>1690</v>
      </c>
      <c r="S10" s="2">
        <f t="shared" si="6"/>
        <v>4377.0830999999998</v>
      </c>
      <c r="T10" s="2">
        <f t="shared" si="7"/>
        <v>1081600</v>
      </c>
      <c r="U10" s="2">
        <f t="shared" si="8"/>
        <v>47117200000</v>
      </c>
      <c r="V10" s="2">
        <v>958760.29761999997</v>
      </c>
      <c r="W10" s="2">
        <f t="shared" si="9"/>
        <v>292.23013871457596</v>
      </c>
      <c r="X10" s="2">
        <f t="shared" si="10"/>
        <v>181.5834478074423</v>
      </c>
      <c r="Y10" s="2">
        <f t="shared" si="11"/>
        <v>10.975628994570201</v>
      </c>
      <c r="Z10" s="2">
        <f t="shared" si="12"/>
        <v>118.11737589801761</v>
      </c>
      <c r="AA10" s="2">
        <f t="shared" si="13"/>
        <v>1.1012651978673365</v>
      </c>
      <c r="AB10" s="2">
        <f t="shared" si="14"/>
        <v>3.2810382193893783</v>
      </c>
      <c r="AC10" s="2">
        <v>108</v>
      </c>
      <c r="AD10" s="2">
        <f t="shared" si="15"/>
        <v>1.0936794064631261</v>
      </c>
      <c r="AE10" s="2">
        <v>1584.84</v>
      </c>
      <c r="AF10" s="2">
        <f t="shared" si="16"/>
        <v>77.589670014347206</v>
      </c>
      <c r="AG10" s="2">
        <f t="shared" si="17"/>
        <v>0.42479942100280954</v>
      </c>
      <c r="AH10" s="2">
        <f t="shared" si="18"/>
        <v>0.21259246362997569</v>
      </c>
      <c r="AI10" s="2">
        <f t="shared" si="19"/>
        <v>9371041287</v>
      </c>
      <c r="AJ10" s="2">
        <f t="shared" si="20"/>
        <v>265358552.40000001</v>
      </c>
      <c r="AK10" s="2">
        <f t="shared" si="21"/>
        <v>265.35855240000001</v>
      </c>
      <c r="AL10" s="2" t="s">
        <v>206</v>
      </c>
      <c r="AM10" s="2" t="s">
        <v>155</v>
      </c>
      <c r="AN10" s="2" t="s">
        <v>207</v>
      </c>
      <c r="AO10" s="2" t="s">
        <v>208</v>
      </c>
      <c r="AP10" s="2" t="s">
        <v>209</v>
      </c>
      <c r="AQ10" s="2" t="s">
        <v>210</v>
      </c>
      <c r="AR10" s="2" t="s">
        <v>211</v>
      </c>
      <c r="AS10" s="2">
        <v>4</v>
      </c>
      <c r="AT10" s="2" t="s">
        <v>212</v>
      </c>
      <c r="AU10" s="2" t="s">
        <v>213</v>
      </c>
      <c r="AV10" s="2">
        <v>9</v>
      </c>
      <c r="AW10" s="5">
        <v>47</v>
      </c>
      <c r="AX10" s="5">
        <v>51</v>
      </c>
      <c r="AY10" s="5">
        <v>2</v>
      </c>
      <c r="AZ10" s="5">
        <v>2.5</v>
      </c>
      <c r="BA10" s="5">
        <v>2.1</v>
      </c>
      <c r="BB10" s="5">
        <v>0.7</v>
      </c>
      <c r="BC10" s="5">
        <v>6</v>
      </c>
      <c r="BD10" s="5">
        <v>1.6</v>
      </c>
      <c r="BE10" s="5">
        <v>2.2999999999999998</v>
      </c>
      <c r="BF10" s="5">
        <v>33.6</v>
      </c>
      <c r="BG10" s="5">
        <v>18.3</v>
      </c>
      <c r="BH10" s="5">
        <v>10.3</v>
      </c>
      <c r="BI10" s="2">
        <v>0</v>
      </c>
      <c r="BJ10" s="2">
        <v>0</v>
      </c>
      <c r="BK10" s="5">
        <v>14.8</v>
      </c>
      <c r="BL10" s="5">
        <v>7.3</v>
      </c>
      <c r="BM10" s="2">
        <v>0</v>
      </c>
      <c r="BN10" s="5">
        <v>0.5</v>
      </c>
      <c r="BO10" s="5">
        <v>174061</v>
      </c>
      <c r="BP10" s="5">
        <v>59132</v>
      </c>
      <c r="BQ10" s="5">
        <v>41</v>
      </c>
      <c r="BR10" s="5">
        <v>14</v>
      </c>
      <c r="BS10" s="5">
        <v>0.12</v>
      </c>
      <c r="BT10" s="5">
        <v>0.04</v>
      </c>
      <c r="BU10" s="5">
        <v>288457</v>
      </c>
      <c r="BV10" s="5">
        <v>67</v>
      </c>
      <c r="BW10" s="5">
        <v>0.2</v>
      </c>
      <c r="BX10" s="5">
        <v>2404090</v>
      </c>
      <c r="BY10" s="5">
        <v>152647</v>
      </c>
      <c r="BZ10" s="5">
        <v>561</v>
      </c>
      <c r="CA10" s="5">
        <v>36</v>
      </c>
      <c r="CB10" s="5">
        <v>1.7</v>
      </c>
      <c r="CC10" s="5">
        <v>0.12</v>
      </c>
      <c r="CD10" s="5">
        <v>42</v>
      </c>
      <c r="CE10" s="5">
        <v>38</v>
      </c>
      <c r="CF10" s="5">
        <v>24</v>
      </c>
      <c r="CG10" s="5">
        <v>16</v>
      </c>
      <c r="CH10" s="5">
        <v>16</v>
      </c>
      <c r="CI10" s="5">
        <v>9</v>
      </c>
      <c r="CJ10" s="5">
        <v>14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5">
        <v>10</v>
      </c>
      <c r="CR10" s="5">
        <v>32</v>
      </c>
      <c r="CS10" s="5">
        <v>0.81618999999999997</v>
      </c>
      <c r="CT10" s="5">
        <v>0.43218000000000001</v>
      </c>
      <c r="CU10" s="2" t="s">
        <v>142</v>
      </c>
    </row>
    <row r="11" spans="1:99" s="2" customFormat="1" x14ac:dyDescent="0.25">
      <c r="A11" s="2" t="s">
        <v>214</v>
      </c>
      <c r="C11" s="2" t="s">
        <v>215</v>
      </c>
      <c r="D11" s="2">
        <v>1957</v>
      </c>
      <c r="E11" s="2">
        <f t="shared" si="0"/>
        <v>58</v>
      </c>
      <c r="F11" s="2">
        <v>32</v>
      </c>
      <c r="G11" s="2">
        <v>43</v>
      </c>
      <c r="H11" s="2">
        <v>32000</v>
      </c>
      <c r="I11" s="2">
        <v>11180</v>
      </c>
      <c r="J11" s="2">
        <v>8320</v>
      </c>
      <c r="K11" s="2">
        <v>11180</v>
      </c>
      <c r="L11" s="2">
        <f t="shared" si="1"/>
        <v>486999682</v>
      </c>
      <c r="M11" s="2">
        <v>650</v>
      </c>
      <c r="N11" s="2">
        <f t="shared" si="2"/>
        <v>28314000</v>
      </c>
      <c r="O11" s="2">
        <f t="shared" si="3"/>
        <v>1.015625</v>
      </c>
      <c r="P11" s="2">
        <f t="shared" si="4"/>
        <v>2630459</v>
      </c>
      <c r="Q11" s="2">
        <f t="shared" si="5"/>
        <v>2.6304590000000001</v>
      </c>
      <c r="R11" s="2">
        <v>46700</v>
      </c>
      <c r="S11" s="2">
        <f t="shared" si="6"/>
        <v>120952.533</v>
      </c>
      <c r="T11" s="2">
        <f t="shared" si="7"/>
        <v>29888000</v>
      </c>
      <c r="U11" s="2">
        <f t="shared" si="8"/>
        <v>1301996000000</v>
      </c>
      <c r="V11" s="2">
        <v>85181.031323000003</v>
      </c>
      <c r="W11" s="2">
        <f t="shared" si="9"/>
        <v>25.963178347250398</v>
      </c>
      <c r="X11" s="2">
        <f t="shared" si="10"/>
        <v>16.132776246388264</v>
      </c>
      <c r="Y11" s="2">
        <f t="shared" si="11"/>
        <v>4.5158237079214674</v>
      </c>
      <c r="Z11" s="2">
        <f t="shared" si="12"/>
        <v>17.19996051423324</v>
      </c>
      <c r="AA11" s="2">
        <f t="shared" si="13"/>
        <v>2.5298945427432797</v>
      </c>
      <c r="AB11" s="2">
        <f t="shared" si="14"/>
        <v>1.6124962982093662</v>
      </c>
      <c r="AC11" s="2">
        <v>32</v>
      </c>
      <c r="AD11" s="2">
        <f t="shared" si="15"/>
        <v>0.53749876606978875</v>
      </c>
      <c r="AE11" s="2">
        <v>21.643899999999999</v>
      </c>
      <c r="AF11" s="2">
        <f t="shared" si="16"/>
        <v>45981.538461538461</v>
      </c>
      <c r="AG11" s="2">
        <f t="shared" si="17"/>
        <v>0.28646547268831973</v>
      </c>
      <c r="AH11" s="2">
        <f t="shared" si="18"/>
        <v>0.25631622523267505</v>
      </c>
      <c r="AI11" s="2">
        <f t="shared" si="19"/>
        <v>362418368</v>
      </c>
      <c r="AJ11" s="2">
        <f t="shared" si="20"/>
        <v>10262553.6</v>
      </c>
      <c r="AK11" s="2">
        <f t="shared" si="21"/>
        <v>10.2625536</v>
      </c>
      <c r="AL11" s="2" t="s">
        <v>216</v>
      </c>
      <c r="AM11" s="2" t="s">
        <v>217</v>
      </c>
      <c r="AN11" s="2" t="s">
        <v>218</v>
      </c>
      <c r="AO11" s="2" t="s">
        <v>219</v>
      </c>
      <c r="AP11" s="2" t="s">
        <v>220</v>
      </c>
      <c r="AQ11" s="2" t="s">
        <v>221</v>
      </c>
      <c r="AR11" s="2" t="s">
        <v>222</v>
      </c>
      <c r="AS11" s="2">
        <v>1</v>
      </c>
      <c r="AT11" s="2" t="s">
        <v>223</v>
      </c>
      <c r="AU11" s="2" t="s">
        <v>224</v>
      </c>
      <c r="AV11" s="2">
        <v>9</v>
      </c>
      <c r="AW11" s="5">
        <v>51</v>
      </c>
      <c r="AX11" s="5">
        <v>49</v>
      </c>
      <c r="AY11" s="2">
        <v>0</v>
      </c>
      <c r="AZ11" s="5">
        <v>2</v>
      </c>
      <c r="BA11" s="5">
        <v>0.9</v>
      </c>
      <c r="BB11" s="5">
        <v>1.2</v>
      </c>
      <c r="BC11" s="5">
        <v>6.4</v>
      </c>
      <c r="BD11" s="5">
        <v>0.1</v>
      </c>
      <c r="BE11" s="5">
        <v>1.9</v>
      </c>
      <c r="BF11" s="5">
        <v>39.4</v>
      </c>
      <c r="BG11" s="5">
        <v>7.1</v>
      </c>
      <c r="BH11" s="5">
        <v>7.3</v>
      </c>
      <c r="BI11" s="2">
        <v>0</v>
      </c>
      <c r="BJ11" s="2">
        <v>0</v>
      </c>
      <c r="BK11" s="5">
        <v>19.5</v>
      </c>
      <c r="BL11" s="5">
        <v>13.9</v>
      </c>
      <c r="BM11" s="2">
        <v>0</v>
      </c>
      <c r="BN11" s="5">
        <v>0.3</v>
      </c>
      <c r="BO11" s="5">
        <v>8396</v>
      </c>
      <c r="BP11" s="5">
        <v>2474</v>
      </c>
      <c r="BQ11" s="5">
        <v>62</v>
      </c>
      <c r="BR11" s="5">
        <v>18</v>
      </c>
      <c r="BS11" s="5">
        <v>0.2</v>
      </c>
      <c r="BT11" s="5">
        <v>0.06</v>
      </c>
      <c r="BU11" s="5">
        <v>14398</v>
      </c>
      <c r="BV11" s="5">
        <v>107</v>
      </c>
      <c r="BW11" s="5">
        <v>0.34</v>
      </c>
      <c r="BX11" s="5">
        <v>51414</v>
      </c>
      <c r="BY11" s="5">
        <v>1590</v>
      </c>
      <c r="BZ11" s="5">
        <v>381</v>
      </c>
      <c r="CA11" s="5">
        <v>12</v>
      </c>
      <c r="CB11" s="5">
        <v>2.67</v>
      </c>
      <c r="CC11" s="5">
        <v>0.09</v>
      </c>
      <c r="CD11" s="5">
        <v>34</v>
      </c>
      <c r="CE11" s="5">
        <v>33</v>
      </c>
      <c r="CF11" s="5">
        <v>27</v>
      </c>
      <c r="CG11" s="5">
        <v>18</v>
      </c>
      <c r="CH11" s="5">
        <v>20</v>
      </c>
      <c r="CI11" s="5">
        <v>9</v>
      </c>
      <c r="CJ11" s="5">
        <v>16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5">
        <v>9</v>
      </c>
      <c r="CR11" s="5">
        <v>33</v>
      </c>
      <c r="CS11" s="5">
        <v>0.46007999999999999</v>
      </c>
      <c r="CT11" s="5">
        <v>7.4440000000000006E-2</v>
      </c>
      <c r="CU11" s="2" t="s">
        <v>142</v>
      </c>
    </row>
    <row r="12" spans="1:99" s="2" customFormat="1" x14ac:dyDescent="0.25">
      <c r="A12" s="2" t="s">
        <v>225</v>
      </c>
      <c r="B12" s="2" t="s">
        <v>226</v>
      </c>
      <c r="C12" s="2" t="s">
        <v>227</v>
      </c>
      <c r="D12" s="2">
        <v>1943</v>
      </c>
      <c r="E12" s="2">
        <f t="shared" si="0"/>
        <v>72</v>
      </c>
      <c r="F12" s="2">
        <v>122</v>
      </c>
      <c r="G12" s="2">
        <v>150</v>
      </c>
      <c r="H12" s="2">
        <v>156600</v>
      </c>
      <c r="I12" s="2">
        <v>57800</v>
      </c>
      <c r="J12" s="2">
        <v>49000</v>
      </c>
      <c r="K12" s="2">
        <v>57800</v>
      </c>
      <c r="L12" s="2">
        <f t="shared" si="1"/>
        <v>2517762220</v>
      </c>
      <c r="M12" s="2">
        <v>1100</v>
      </c>
      <c r="N12" s="2">
        <f t="shared" si="2"/>
        <v>47916000</v>
      </c>
      <c r="O12" s="2">
        <f t="shared" si="3"/>
        <v>1.71875</v>
      </c>
      <c r="P12" s="2">
        <f t="shared" si="4"/>
        <v>4451546</v>
      </c>
      <c r="Q12" s="2">
        <f t="shared" si="5"/>
        <v>4.4515460000000004</v>
      </c>
      <c r="R12" s="2">
        <v>1018</v>
      </c>
      <c r="S12" s="2">
        <f t="shared" si="6"/>
        <v>2636.6098199999997</v>
      </c>
      <c r="T12" s="2">
        <f t="shared" si="7"/>
        <v>651520</v>
      </c>
      <c r="U12" s="2">
        <f t="shared" si="8"/>
        <v>28381840000</v>
      </c>
      <c r="V12" s="2">
        <v>153396.22891999999</v>
      </c>
      <c r="W12" s="2">
        <f t="shared" si="9"/>
        <v>46.755170574815999</v>
      </c>
      <c r="X12" s="2">
        <f t="shared" si="10"/>
        <v>29.052325380074482</v>
      </c>
      <c r="Y12" s="2">
        <f t="shared" si="11"/>
        <v>6.2512821936017575</v>
      </c>
      <c r="Z12" s="2">
        <f t="shared" si="12"/>
        <v>52.545333917689291</v>
      </c>
      <c r="AA12" s="2">
        <f t="shared" si="13"/>
        <v>0.77357326798009018</v>
      </c>
      <c r="AB12" s="2">
        <f t="shared" si="14"/>
        <v>1.2920983750251467</v>
      </c>
      <c r="AC12" s="2">
        <v>122</v>
      </c>
      <c r="AD12" s="2">
        <f t="shared" si="15"/>
        <v>0.43069945834171552</v>
      </c>
      <c r="AE12" s="2">
        <v>2260.15</v>
      </c>
      <c r="AF12" s="2">
        <f t="shared" si="16"/>
        <v>592.29090909090905</v>
      </c>
      <c r="AG12" s="2">
        <f t="shared" si="17"/>
        <v>0.67272772508794665</v>
      </c>
      <c r="AH12" s="2">
        <f t="shared" si="18"/>
        <v>7.3651682679103353E-2</v>
      </c>
      <c r="AI12" s="2">
        <f t="shared" si="19"/>
        <v>2134435100</v>
      </c>
      <c r="AJ12" s="2">
        <f t="shared" si="20"/>
        <v>60440520</v>
      </c>
      <c r="AK12" s="2">
        <f t="shared" si="21"/>
        <v>60.440519999999999</v>
      </c>
      <c r="AL12" s="2" t="s">
        <v>228</v>
      </c>
      <c r="AM12" s="2" t="s">
        <v>155</v>
      </c>
      <c r="AN12" s="2" t="s">
        <v>226</v>
      </c>
      <c r="AO12" s="2" t="s">
        <v>229</v>
      </c>
      <c r="AP12" s="2" t="s">
        <v>230</v>
      </c>
      <c r="AQ12" s="2" t="s">
        <v>231</v>
      </c>
      <c r="AR12" s="2" t="s">
        <v>232</v>
      </c>
      <c r="AS12" s="2">
        <v>3</v>
      </c>
      <c r="AT12" s="2" t="s">
        <v>233</v>
      </c>
      <c r="AU12" s="2" t="s">
        <v>234</v>
      </c>
      <c r="AV12" s="2">
        <v>11</v>
      </c>
      <c r="AW12" s="5">
        <v>36</v>
      </c>
      <c r="AX12" s="5">
        <v>62</v>
      </c>
      <c r="AY12" s="5">
        <v>3</v>
      </c>
      <c r="AZ12" s="5">
        <v>2.1</v>
      </c>
      <c r="BA12" s="5">
        <v>0.1</v>
      </c>
      <c r="BB12" s="5">
        <v>0.1</v>
      </c>
      <c r="BC12" s="5">
        <v>0.3</v>
      </c>
      <c r="BD12" s="2">
        <v>0</v>
      </c>
      <c r="BE12" s="5">
        <v>0.2</v>
      </c>
      <c r="BF12" s="5">
        <v>62</v>
      </c>
      <c r="BG12" s="5">
        <v>9.8000000000000007</v>
      </c>
      <c r="BH12" s="5">
        <v>19</v>
      </c>
      <c r="BI12" s="2">
        <v>0</v>
      </c>
      <c r="BJ12" s="2">
        <v>0</v>
      </c>
      <c r="BK12" s="5">
        <v>5.4</v>
      </c>
      <c r="BL12" s="5">
        <v>0.8</v>
      </c>
      <c r="BM12" s="2">
        <v>0</v>
      </c>
      <c r="BN12" s="5">
        <v>0.3</v>
      </c>
      <c r="BO12" s="5">
        <v>400355</v>
      </c>
      <c r="BP12" s="5">
        <v>44074</v>
      </c>
      <c r="BQ12" s="5">
        <v>148</v>
      </c>
      <c r="BR12" s="5">
        <v>16</v>
      </c>
      <c r="BS12" s="5">
        <v>0.15</v>
      </c>
      <c r="BT12" s="5">
        <v>0.02</v>
      </c>
      <c r="BU12" s="5">
        <v>525193</v>
      </c>
      <c r="BV12" s="5">
        <v>194</v>
      </c>
      <c r="BW12" s="5">
        <v>0.2</v>
      </c>
      <c r="BX12" s="5">
        <v>1952360</v>
      </c>
      <c r="BY12" s="5">
        <v>68385</v>
      </c>
      <c r="BZ12" s="5">
        <v>722</v>
      </c>
      <c r="CA12" s="5">
        <v>25</v>
      </c>
      <c r="CB12" s="5">
        <v>0.97</v>
      </c>
      <c r="CC12" s="5">
        <v>0.04</v>
      </c>
      <c r="CD12" s="5">
        <v>5</v>
      </c>
      <c r="CE12" s="5">
        <v>10</v>
      </c>
      <c r="CF12" s="5">
        <v>17</v>
      </c>
      <c r="CG12" s="5">
        <v>9</v>
      </c>
      <c r="CH12" s="5">
        <v>39</v>
      </c>
      <c r="CI12" s="5">
        <v>28</v>
      </c>
      <c r="CJ12" s="5">
        <v>42</v>
      </c>
      <c r="CK12" s="2">
        <v>0</v>
      </c>
      <c r="CL12" s="5">
        <v>1</v>
      </c>
      <c r="CM12" s="2">
        <v>0</v>
      </c>
      <c r="CN12" s="2">
        <v>0</v>
      </c>
      <c r="CO12" s="2">
        <v>0</v>
      </c>
      <c r="CP12" s="2">
        <v>0</v>
      </c>
      <c r="CQ12" s="5">
        <v>10</v>
      </c>
      <c r="CR12" s="5">
        <v>39</v>
      </c>
      <c r="CS12" s="5">
        <v>0.76687000000000005</v>
      </c>
      <c r="CT12" s="5">
        <v>0.26400000000000001</v>
      </c>
      <c r="CU12" s="2" t="s">
        <v>142</v>
      </c>
    </row>
    <row r="13" spans="1:99" s="2" customFormat="1" x14ac:dyDescent="0.25">
      <c r="A13" s="2" t="s">
        <v>235</v>
      </c>
      <c r="B13" s="2" t="s">
        <v>236</v>
      </c>
      <c r="C13" s="2" t="s">
        <v>237</v>
      </c>
      <c r="D13" s="2">
        <v>1915</v>
      </c>
      <c r="E13" s="2">
        <f t="shared" si="0"/>
        <v>100</v>
      </c>
      <c r="F13" s="2">
        <v>23</v>
      </c>
      <c r="G13" s="2">
        <v>23</v>
      </c>
      <c r="H13" s="2">
        <v>62000</v>
      </c>
      <c r="I13" s="2">
        <v>20000</v>
      </c>
      <c r="J13" s="2">
        <v>20000</v>
      </c>
      <c r="K13" s="2">
        <v>20000</v>
      </c>
      <c r="L13" s="2">
        <f t="shared" si="1"/>
        <v>871198000</v>
      </c>
      <c r="M13" s="2">
        <v>1400</v>
      </c>
      <c r="N13" s="2">
        <f t="shared" si="2"/>
        <v>60984000</v>
      </c>
      <c r="O13" s="2">
        <f t="shared" si="3"/>
        <v>2.1875</v>
      </c>
      <c r="P13" s="2">
        <f t="shared" si="4"/>
        <v>5665604</v>
      </c>
      <c r="Q13" s="2">
        <f t="shared" si="5"/>
        <v>5.6656040000000001</v>
      </c>
      <c r="R13" s="2">
        <v>5255</v>
      </c>
      <c r="S13" s="2">
        <f t="shared" si="6"/>
        <v>13610.397449999999</v>
      </c>
      <c r="T13" s="2">
        <f t="shared" si="7"/>
        <v>3363200</v>
      </c>
      <c r="U13" s="2">
        <f t="shared" si="8"/>
        <v>146509400000</v>
      </c>
      <c r="W13" s="2">
        <f t="shared" si="9"/>
        <v>0</v>
      </c>
      <c r="X13" s="2">
        <f t="shared" si="10"/>
        <v>0</v>
      </c>
      <c r="Y13" s="2">
        <f t="shared" si="11"/>
        <v>0</v>
      </c>
      <c r="Z13" s="2">
        <f t="shared" si="12"/>
        <v>14.285681490226946</v>
      </c>
      <c r="AA13" s="2">
        <f t="shared" si="13"/>
        <v>0</v>
      </c>
      <c r="AB13" s="2">
        <f t="shared" si="14"/>
        <v>1.8633497595948187</v>
      </c>
      <c r="AC13" s="2">
        <v>23</v>
      </c>
      <c r="AD13" s="2">
        <f t="shared" si="15"/>
        <v>0.62111658653160629</v>
      </c>
      <c r="AE13" s="2" t="s">
        <v>155</v>
      </c>
      <c r="AF13" s="2">
        <f t="shared" si="16"/>
        <v>2402.2857142857142</v>
      </c>
      <c r="AG13" s="2">
        <f t="shared" si="17"/>
        <v>0.16212069544958693</v>
      </c>
      <c r="AH13" s="2">
        <f t="shared" si="18"/>
        <v>0.22965933780847683</v>
      </c>
      <c r="AI13" s="2">
        <f t="shared" si="19"/>
        <v>871198000</v>
      </c>
      <c r="AJ13" s="2">
        <f t="shared" si="20"/>
        <v>24669600</v>
      </c>
      <c r="AK13" s="2">
        <f t="shared" si="21"/>
        <v>24.669599999999999</v>
      </c>
      <c r="AL13" s="2" t="s">
        <v>155</v>
      </c>
      <c r="AM13" s="2" t="s">
        <v>155</v>
      </c>
      <c r="AN13" s="2" t="s">
        <v>155</v>
      </c>
      <c r="AO13" s="2" t="s">
        <v>155</v>
      </c>
      <c r="AP13" s="2" t="s">
        <v>155</v>
      </c>
      <c r="AQ13" s="2" t="s">
        <v>155</v>
      </c>
      <c r="AR13" s="2" t="s">
        <v>155</v>
      </c>
      <c r="AS13" s="2">
        <v>0</v>
      </c>
      <c r="AT13" s="2" t="s">
        <v>155</v>
      </c>
      <c r="AU13" s="2" t="s">
        <v>155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 t="s">
        <v>142</v>
      </c>
    </row>
    <row r="14" spans="1:99" s="2" customFormat="1" x14ac:dyDescent="0.25">
      <c r="A14" s="2" t="s">
        <v>238</v>
      </c>
      <c r="C14" s="2" t="s">
        <v>239</v>
      </c>
      <c r="D14" s="2">
        <v>1973</v>
      </c>
      <c r="E14" s="2">
        <f t="shared" si="0"/>
        <v>42</v>
      </c>
      <c r="F14" s="2">
        <v>85</v>
      </c>
      <c r="G14" s="2">
        <v>99</v>
      </c>
      <c r="H14" s="2">
        <v>1155</v>
      </c>
      <c r="I14" s="2">
        <v>53280</v>
      </c>
      <c r="J14" s="2">
        <v>44400</v>
      </c>
      <c r="K14" s="2">
        <v>53280</v>
      </c>
      <c r="L14" s="2">
        <f t="shared" si="1"/>
        <v>2320871472</v>
      </c>
      <c r="M14" s="2">
        <v>1329</v>
      </c>
      <c r="N14" s="2">
        <f t="shared" si="2"/>
        <v>57891240</v>
      </c>
      <c r="O14" s="2">
        <f t="shared" si="3"/>
        <v>2.0765625000000001</v>
      </c>
      <c r="P14" s="2">
        <f t="shared" si="4"/>
        <v>5378276.9400000004</v>
      </c>
      <c r="Q14" s="2">
        <f t="shared" si="5"/>
        <v>5.3782769400000001</v>
      </c>
      <c r="R14" s="2">
        <v>68</v>
      </c>
      <c r="S14" s="2">
        <f t="shared" si="6"/>
        <v>176.11931999999999</v>
      </c>
      <c r="T14" s="2">
        <f t="shared" si="7"/>
        <v>43520</v>
      </c>
      <c r="U14" s="2">
        <f t="shared" si="8"/>
        <v>1895840000</v>
      </c>
      <c r="V14" s="2">
        <v>153770.78575000001</v>
      </c>
      <c r="W14" s="2">
        <f t="shared" si="9"/>
        <v>46.869335496600002</v>
      </c>
      <c r="X14" s="2">
        <f t="shared" si="10"/>
        <v>29.123264196335505</v>
      </c>
      <c r="Y14" s="2">
        <f t="shared" si="11"/>
        <v>5.7011452620236138</v>
      </c>
      <c r="Z14" s="2">
        <f t="shared" si="12"/>
        <v>40.090201419074802</v>
      </c>
      <c r="AA14" s="2">
        <f t="shared" si="13"/>
        <v>0.85580282156000742</v>
      </c>
      <c r="AB14" s="2">
        <f t="shared" si="14"/>
        <v>1.4149482853791107</v>
      </c>
      <c r="AC14" s="2">
        <v>85</v>
      </c>
      <c r="AD14" s="2">
        <f t="shared" si="15"/>
        <v>0.47164942845970353</v>
      </c>
      <c r="AE14" s="2">
        <v>145.893</v>
      </c>
      <c r="AF14" s="2">
        <f t="shared" si="16"/>
        <v>32.746425884123404</v>
      </c>
      <c r="AG14" s="2">
        <f t="shared" si="17"/>
        <v>0.46695739838153305</v>
      </c>
      <c r="AH14" s="2">
        <f t="shared" si="18"/>
        <v>9.8203751591848687E-2</v>
      </c>
      <c r="AI14" s="2">
        <f t="shared" si="19"/>
        <v>1934059560</v>
      </c>
      <c r="AJ14" s="2">
        <f t="shared" si="20"/>
        <v>54766512</v>
      </c>
      <c r="AK14" s="2">
        <f t="shared" si="21"/>
        <v>54.766511999999999</v>
      </c>
      <c r="AL14" s="2" t="s">
        <v>240</v>
      </c>
      <c r="AM14" s="2" t="s">
        <v>155</v>
      </c>
      <c r="AN14" s="2" t="s">
        <v>155</v>
      </c>
      <c r="AO14" s="2" t="s">
        <v>241</v>
      </c>
      <c r="AP14" s="2" t="s">
        <v>242</v>
      </c>
      <c r="AQ14" s="2" t="s">
        <v>159</v>
      </c>
      <c r="AR14" s="2" t="s">
        <v>243</v>
      </c>
      <c r="AS14" s="2">
        <v>2</v>
      </c>
      <c r="AT14" s="2" t="s">
        <v>244</v>
      </c>
      <c r="AU14" s="2" t="s">
        <v>245</v>
      </c>
      <c r="AV14" s="2">
        <v>9</v>
      </c>
      <c r="AW14" s="5">
        <v>44</v>
      </c>
      <c r="AX14" s="5">
        <v>54</v>
      </c>
      <c r="AY14" s="5">
        <v>2</v>
      </c>
      <c r="AZ14" s="5">
        <v>2.1</v>
      </c>
      <c r="BA14" s="5">
        <v>0.8</v>
      </c>
      <c r="BB14" s="5">
        <v>0.8</v>
      </c>
      <c r="BC14" s="5">
        <v>2.5</v>
      </c>
      <c r="BD14" s="5">
        <v>0.2</v>
      </c>
      <c r="BE14" s="5">
        <v>0.8</v>
      </c>
      <c r="BF14" s="5">
        <v>18.2</v>
      </c>
      <c r="BG14" s="5">
        <v>17.2</v>
      </c>
      <c r="BH14" s="5">
        <v>10.199999999999999</v>
      </c>
      <c r="BI14" s="2">
        <v>0</v>
      </c>
      <c r="BJ14" s="2">
        <v>0</v>
      </c>
      <c r="BK14" s="5">
        <v>24.4</v>
      </c>
      <c r="BL14" s="5">
        <v>22.3</v>
      </c>
      <c r="BM14" s="2">
        <v>0</v>
      </c>
      <c r="BN14" s="5">
        <v>0.4</v>
      </c>
      <c r="BO14" s="5">
        <v>22220</v>
      </c>
      <c r="BP14" s="5">
        <v>6295</v>
      </c>
      <c r="BQ14" s="5">
        <v>82</v>
      </c>
      <c r="BR14" s="5">
        <v>23</v>
      </c>
      <c r="BS14" s="5">
        <v>0.18</v>
      </c>
      <c r="BT14" s="5">
        <v>0.05</v>
      </c>
      <c r="BU14" s="5">
        <v>34961</v>
      </c>
      <c r="BV14" s="5">
        <v>129</v>
      </c>
      <c r="BW14" s="5">
        <v>0.28000000000000003</v>
      </c>
      <c r="BX14" s="5">
        <v>178032</v>
      </c>
      <c r="BY14" s="5">
        <v>20761</v>
      </c>
      <c r="BZ14" s="5">
        <v>657</v>
      </c>
      <c r="CA14" s="5">
        <v>77</v>
      </c>
      <c r="CB14" s="5">
        <v>1.37</v>
      </c>
      <c r="CC14" s="5">
        <v>0.17</v>
      </c>
      <c r="CD14" s="5">
        <v>22</v>
      </c>
      <c r="CE14" s="5">
        <v>21</v>
      </c>
      <c r="CF14" s="5">
        <v>30</v>
      </c>
      <c r="CG14" s="5">
        <v>15</v>
      </c>
      <c r="CH14" s="5">
        <v>21</v>
      </c>
      <c r="CI14" s="5">
        <v>8</v>
      </c>
      <c r="CJ14" s="5">
        <v>9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5">
        <v>19</v>
      </c>
      <c r="CR14" s="5">
        <v>55</v>
      </c>
      <c r="CS14" s="5">
        <v>0.75626000000000004</v>
      </c>
      <c r="CT14" s="5">
        <v>0.38999</v>
      </c>
      <c r="CU14" s="2" t="s">
        <v>142</v>
      </c>
    </row>
    <row r="15" spans="1:99" s="2" customFormat="1" x14ac:dyDescent="0.25">
      <c r="A15" s="2" t="s">
        <v>246</v>
      </c>
      <c r="B15" s="2" t="s">
        <v>236</v>
      </c>
      <c r="C15" s="2" t="s">
        <v>247</v>
      </c>
      <c r="D15" s="2">
        <v>1917</v>
      </c>
      <c r="E15" s="2">
        <f t="shared" si="0"/>
        <v>98</v>
      </c>
      <c r="F15" s="2">
        <v>25</v>
      </c>
      <c r="G15" s="2">
        <v>25</v>
      </c>
      <c r="H15" s="2">
        <v>35000</v>
      </c>
      <c r="I15" s="2">
        <v>3000</v>
      </c>
      <c r="J15" s="2">
        <v>3000</v>
      </c>
      <c r="K15" s="2">
        <v>3000</v>
      </c>
      <c r="L15" s="2">
        <f t="shared" si="1"/>
        <v>130679700</v>
      </c>
      <c r="M15" s="2">
        <v>800</v>
      </c>
      <c r="N15" s="2">
        <f t="shared" si="2"/>
        <v>34848000</v>
      </c>
      <c r="O15" s="2">
        <f t="shared" si="3"/>
        <v>1.25</v>
      </c>
      <c r="P15" s="2">
        <f t="shared" si="4"/>
        <v>3237488</v>
      </c>
      <c r="Q15" s="2">
        <f t="shared" si="5"/>
        <v>3.2374880000000004</v>
      </c>
      <c r="R15" s="2">
        <v>4940</v>
      </c>
      <c r="S15" s="2">
        <f t="shared" si="6"/>
        <v>12794.550599999999</v>
      </c>
      <c r="T15" s="2">
        <f t="shared" si="7"/>
        <v>3161600</v>
      </c>
      <c r="U15" s="2">
        <f t="shared" si="8"/>
        <v>137727200000</v>
      </c>
      <c r="W15" s="2">
        <f t="shared" si="9"/>
        <v>0</v>
      </c>
      <c r="X15" s="2">
        <f t="shared" si="10"/>
        <v>0</v>
      </c>
      <c r="Y15" s="2">
        <f t="shared" si="11"/>
        <v>0</v>
      </c>
      <c r="Z15" s="2">
        <f t="shared" si="12"/>
        <v>3.7499913911845728</v>
      </c>
      <c r="AA15" s="2">
        <f t="shared" si="13"/>
        <v>0</v>
      </c>
      <c r="AB15" s="2">
        <f t="shared" si="14"/>
        <v>0.44999896694214875</v>
      </c>
      <c r="AC15" s="2">
        <v>25</v>
      </c>
      <c r="AD15" s="2">
        <f t="shared" si="15"/>
        <v>0.14999965564738291</v>
      </c>
      <c r="AE15" s="2" t="s">
        <v>155</v>
      </c>
      <c r="AF15" s="2">
        <f t="shared" si="16"/>
        <v>3952</v>
      </c>
      <c r="AG15" s="2">
        <f t="shared" si="17"/>
        <v>5.6297199332908762E-2</v>
      </c>
      <c r="AH15" s="2">
        <f t="shared" si="18"/>
        <v>0.87489271546086411</v>
      </c>
      <c r="AI15" s="2">
        <f t="shared" si="19"/>
        <v>130679700</v>
      </c>
      <c r="AJ15" s="2">
        <f t="shared" si="20"/>
        <v>3700440</v>
      </c>
      <c r="AK15" s="2">
        <f t="shared" si="21"/>
        <v>3.70044</v>
      </c>
      <c r="AL15" s="2" t="s">
        <v>155</v>
      </c>
      <c r="AM15" s="2" t="s">
        <v>155</v>
      </c>
      <c r="AN15" s="2" t="s">
        <v>155</v>
      </c>
      <c r="AO15" s="2" t="s">
        <v>155</v>
      </c>
      <c r="AP15" s="2" t="s">
        <v>155</v>
      </c>
      <c r="AQ15" s="2" t="s">
        <v>155</v>
      </c>
      <c r="AR15" s="2" t="s">
        <v>155</v>
      </c>
      <c r="AS15" s="2">
        <v>0</v>
      </c>
      <c r="AT15" s="2" t="s">
        <v>155</v>
      </c>
      <c r="AU15" s="2" t="s">
        <v>155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 t="s">
        <v>142</v>
      </c>
    </row>
    <row r="16" spans="1:99" s="2" customFormat="1" x14ac:dyDescent="0.25">
      <c r="A16" s="2" t="s">
        <v>248</v>
      </c>
      <c r="B16" s="2" t="s">
        <v>236</v>
      </c>
      <c r="C16" s="2" t="s">
        <v>249</v>
      </c>
      <c r="D16" s="2">
        <v>1935</v>
      </c>
      <c r="E16" s="2">
        <f t="shared" si="0"/>
        <v>80</v>
      </c>
      <c r="F16" s="2">
        <v>22</v>
      </c>
      <c r="G16" s="2">
        <v>22</v>
      </c>
      <c r="H16" s="2">
        <v>25000</v>
      </c>
      <c r="I16" s="2">
        <v>2000</v>
      </c>
      <c r="J16" s="2">
        <v>2000</v>
      </c>
      <c r="K16" s="2">
        <v>2000</v>
      </c>
      <c r="L16" s="2">
        <f t="shared" si="1"/>
        <v>87119800</v>
      </c>
      <c r="M16" s="2">
        <v>650</v>
      </c>
      <c r="N16" s="2">
        <f t="shared" si="2"/>
        <v>28314000</v>
      </c>
      <c r="O16" s="2">
        <f t="shared" si="3"/>
        <v>1.015625</v>
      </c>
      <c r="P16" s="2">
        <f t="shared" si="4"/>
        <v>2630459</v>
      </c>
      <c r="Q16" s="2">
        <f t="shared" si="5"/>
        <v>2.6304590000000001</v>
      </c>
      <c r="R16" s="2">
        <v>4852</v>
      </c>
      <c r="S16" s="2">
        <f t="shared" si="6"/>
        <v>12566.631479999998</v>
      </c>
      <c r="T16" s="2">
        <f t="shared" si="7"/>
        <v>3105280</v>
      </c>
      <c r="U16" s="2">
        <f t="shared" si="8"/>
        <v>135273760000</v>
      </c>
      <c r="W16" s="2">
        <f t="shared" si="9"/>
        <v>0</v>
      </c>
      <c r="X16" s="2">
        <f t="shared" si="10"/>
        <v>0</v>
      </c>
      <c r="Y16" s="2">
        <f t="shared" si="11"/>
        <v>0</v>
      </c>
      <c r="Z16" s="2">
        <f t="shared" si="12"/>
        <v>3.0769160132796496</v>
      </c>
      <c r="AA16" s="2">
        <f t="shared" si="13"/>
        <v>0</v>
      </c>
      <c r="AB16" s="2">
        <f t="shared" si="14"/>
        <v>0.41957945635631583</v>
      </c>
      <c r="AC16" s="2">
        <v>22</v>
      </c>
      <c r="AD16" s="2">
        <f t="shared" si="15"/>
        <v>0.13985981878543863</v>
      </c>
      <c r="AE16" s="2" t="s">
        <v>155</v>
      </c>
      <c r="AF16" s="2">
        <f t="shared" si="16"/>
        <v>4777.3538461538465</v>
      </c>
      <c r="AG16" s="2">
        <f t="shared" si="17"/>
        <v>5.1246059514905143E-2</v>
      </c>
      <c r="AH16" s="2">
        <f t="shared" si="18"/>
        <v>1.0662754969679282</v>
      </c>
      <c r="AI16" s="2">
        <f t="shared" si="19"/>
        <v>87119800</v>
      </c>
      <c r="AJ16" s="2">
        <f t="shared" si="20"/>
        <v>2466960</v>
      </c>
      <c r="AK16" s="2">
        <f t="shared" si="21"/>
        <v>2.4669599999999998</v>
      </c>
      <c r="AL16" s="2" t="s">
        <v>155</v>
      </c>
      <c r="AM16" s="2" t="s">
        <v>155</v>
      </c>
      <c r="AN16" s="2" t="s">
        <v>155</v>
      </c>
      <c r="AO16" s="2" t="s">
        <v>155</v>
      </c>
      <c r="AP16" s="2" t="s">
        <v>155</v>
      </c>
      <c r="AQ16" s="2" t="s">
        <v>155</v>
      </c>
      <c r="AR16" s="2" t="s">
        <v>155</v>
      </c>
      <c r="AS16" s="2">
        <v>0</v>
      </c>
      <c r="AT16" s="2" t="s">
        <v>155</v>
      </c>
      <c r="AU16" s="2" t="s">
        <v>155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 t="s">
        <v>142</v>
      </c>
    </row>
    <row r="17" spans="1:99" s="2" customFormat="1" x14ac:dyDescent="0.25">
      <c r="A17" s="2" t="s">
        <v>250</v>
      </c>
      <c r="C17" s="2" t="s">
        <v>251</v>
      </c>
      <c r="D17" s="2">
        <v>1925</v>
      </c>
      <c r="E17" s="2">
        <f t="shared" si="0"/>
        <v>90</v>
      </c>
      <c r="F17" s="2">
        <v>87</v>
      </c>
      <c r="G17" s="2">
        <v>90</v>
      </c>
      <c r="H17" s="2">
        <v>0</v>
      </c>
      <c r="I17" s="2">
        <v>16530</v>
      </c>
      <c r="J17" s="2">
        <v>13776</v>
      </c>
      <c r="K17" s="2">
        <v>16530</v>
      </c>
      <c r="L17" s="2">
        <f t="shared" si="1"/>
        <v>720045147</v>
      </c>
      <c r="M17" s="2">
        <v>370.82238877999998</v>
      </c>
      <c r="N17" s="2">
        <f t="shared" si="2"/>
        <v>16153023.2552568</v>
      </c>
      <c r="O17" s="2">
        <f t="shared" si="3"/>
        <v>0.57940998246874997</v>
      </c>
      <c r="P17" s="2">
        <f t="shared" si="4"/>
        <v>1500666.2922582307</v>
      </c>
      <c r="Q17" s="2">
        <f t="shared" si="5"/>
        <v>1.5006662922582308</v>
      </c>
      <c r="R17" s="2">
        <v>0</v>
      </c>
      <c r="S17" s="2">
        <f t="shared" si="6"/>
        <v>0</v>
      </c>
      <c r="T17" s="2">
        <f t="shared" si="7"/>
        <v>0</v>
      </c>
      <c r="U17" s="2">
        <f t="shared" si="8"/>
        <v>0</v>
      </c>
      <c r="V17" s="2">
        <v>96384.425807000007</v>
      </c>
      <c r="W17" s="2">
        <f t="shared" si="9"/>
        <v>29.377972985973599</v>
      </c>
      <c r="X17" s="2">
        <f t="shared" si="10"/>
        <v>18.25463194129096</v>
      </c>
      <c r="Y17" s="2">
        <f t="shared" si="11"/>
        <v>6.7651067587240954</v>
      </c>
      <c r="Z17" s="2">
        <f t="shared" si="12"/>
        <v>44.576494172115446</v>
      </c>
      <c r="AA17" s="2">
        <f t="shared" si="13"/>
        <v>1.728886889337004</v>
      </c>
      <c r="AB17" s="2">
        <f t="shared" si="14"/>
        <v>1.537120488693636</v>
      </c>
      <c r="AC17" s="2">
        <v>87</v>
      </c>
      <c r="AD17" s="2">
        <f t="shared" si="15"/>
        <v>0.51237349623121198</v>
      </c>
      <c r="AE17" s="2">
        <v>286.11099999999999</v>
      </c>
      <c r="AF17" s="2">
        <f t="shared" si="16"/>
        <v>0</v>
      </c>
      <c r="AG17" s="2">
        <f t="shared" si="17"/>
        <v>0.98293420579200552</v>
      </c>
      <c r="AH17" s="2">
        <f t="shared" si="18"/>
        <v>8.8313862879305982E-2</v>
      </c>
      <c r="AI17" s="2">
        <f t="shared" si="19"/>
        <v>600081182.39999998</v>
      </c>
      <c r="AJ17" s="2">
        <f t="shared" si="20"/>
        <v>16992420.48</v>
      </c>
      <c r="AK17" s="2">
        <f t="shared" si="21"/>
        <v>16.99242048</v>
      </c>
      <c r="AL17" s="2" t="s">
        <v>252</v>
      </c>
      <c r="AM17" s="2" t="s">
        <v>253</v>
      </c>
      <c r="AN17" s="2" t="s">
        <v>254</v>
      </c>
      <c r="AO17" s="2" t="s">
        <v>255</v>
      </c>
      <c r="AP17" s="2" t="s">
        <v>256</v>
      </c>
      <c r="AQ17" s="2" t="s">
        <v>159</v>
      </c>
      <c r="AR17" s="2" t="s">
        <v>257</v>
      </c>
      <c r="AS17" s="2">
        <v>2</v>
      </c>
      <c r="AT17" s="2" t="s">
        <v>258</v>
      </c>
      <c r="AU17" s="2" t="s">
        <v>259</v>
      </c>
      <c r="AV17" s="2">
        <v>11</v>
      </c>
      <c r="AW17" s="5">
        <v>49</v>
      </c>
      <c r="AX17" s="5">
        <v>49</v>
      </c>
      <c r="AY17" s="5">
        <v>2</v>
      </c>
      <c r="AZ17" s="5">
        <v>0.6</v>
      </c>
      <c r="BA17" s="5">
        <v>0.2</v>
      </c>
      <c r="BB17" s="5">
        <v>0.2</v>
      </c>
      <c r="BC17" s="5">
        <v>1.1000000000000001</v>
      </c>
      <c r="BD17" s="2">
        <v>0</v>
      </c>
      <c r="BE17" s="5">
        <v>0.6</v>
      </c>
      <c r="BF17" s="5">
        <v>48.6</v>
      </c>
      <c r="BG17" s="5">
        <v>18.600000000000001</v>
      </c>
      <c r="BH17" s="5">
        <v>23.5</v>
      </c>
      <c r="BI17" s="2">
        <v>0</v>
      </c>
      <c r="BJ17" s="2">
        <v>0</v>
      </c>
      <c r="BK17" s="5">
        <v>3.5</v>
      </c>
      <c r="BL17" s="5">
        <v>2.8</v>
      </c>
      <c r="BM17" s="2">
        <v>0</v>
      </c>
      <c r="BN17" s="5">
        <v>0.2</v>
      </c>
      <c r="BO17" s="5">
        <v>41255</v>
      </c>
      <c r="BP17" s="5">
        <v>5177</v>
      </c>
      <c r="BQ17" s="5">
        <v>107</v>
      </c>
      <c r="BR17" s="5">
        <v>13</v>
      </c>
      <c r="BS17" s="5">
        <v>0.16</v>
      </c>
      <c r="BT17" s="5">
        <v>0.02</v>
      </c>
      <c r="BU17" s="5">
        <v>58320</v>
      </c>
      <c r="BV17" s="5">
        <v>151</v>
      </c>
      <c r="BW17" s="5">
        <v>0.22</v>
      </c>
      <c r="BX17" s="5">
        <v>236720</v>
      </c>
      <c r="BY17" s="5">
        <v>10045</v>
      </c>
      <c r="BZ17" s="5">
        <v>613</v>
      </c>
      <c r="CA17" s="5">
        <v>26</v>
      </c>
      <c r="CB17" s="5">
        <v>0.93</v>
      </c>
      <c r="CC17" s="5">
        <v>0.04</v>
      </c>
      <c r="CD17" s="5">
        <v>8</v>
      </c>
      <c r="CE17" s="5">
        <v>16</v>
      </c>
      <c r="CF17" s="5">
        <v>18</v>
      </c>
      <c r="CG17" s="5">
        <v>10</v>
      </c>
      <c r="CH17" s="5">
        <v>39</v>
      </c>
      <c r="CI17" s="5">
        <v>29</v>
      </c>
      <c r="CJ17" s="5">
        <v>56</v>
      </c>
      <c r="CK17" s="2">
        <v>0</v>
      </c>
      <c r="CL17" s="5">
        <v>1</v>
      </c>
      <c r="CM17" s="2">
        <v>0</v>
      </c>
      <c r="CN17" s="2">
        <v>0</v>
      </c>
      <c r="CO17" s="2">
        <v>0</v>
      </c>
      <c r="CP17" s="2">
        <v>0</v>
      </c>
      <c r="CQ17" s="5">
        <v>5</v>
      </c>
      <c r="CR17" s="5">
        <v>17</v>
      </c>
      <c r="CS17" s="5">
        <v>0.72896000000000005</v>
      </c>
      <c r="CT17" s="5">
        <v>0.31086999999999998</v>
      </c>
      <c r="CU17" s="2" t="s">
        <v>173</v>
      </c>
    </row>
    <row r="18" spans="1:99" s="2" customFormat="1" x14ac:dyDescent="0.25">
      <c r="A18" s="2" t="s">
        <v>260</v>
      </c>
      <c r="B18" s="2" t="s">
        <v>261</v>
      </c>
      <c r="C18" s="2" t="s">
        <v>262</v>
      </c>
      <c r="D18" s="2">
        <v>1954</v>
      </c>
      <c r="E18" s="2">
        <f t="shared" si="0"/>
        <v>61</v>
      </c>
      <c r="F18" s="2">
        <v>123</v>
      </c>
      <c r="G18" s="2">
        <v>134</v>
      </c>
      <c r="H18" s="2">
        <v>27000</v>
      </c>
      <c r="I18" s="2">
        <v>21700</v>
      </c>
      <c r="J18" s="2">
        <v>17600</v>
      </c>
      <c r="K18" s="2">
        <v>21700</v>
      </c>
      <c r="L18" s="2">
        <f t="shared" si="1"/>
        <v>945249830</v>
      </c>
      <c r="M18" s="2">
        <v>334</v>
      </c>
      <c r="N18" s="2">
        <f t="shared" si="2"/>
        <v>14549040</v>
      </c>
      <c r="O18" s="2">
        <f t="shared" si="3"/>
        <v>0.52187499999999998</v>
      </c>
      <c r="P18" s="2">
        <f t="shared" si="4"/>
        <v>1351651.24</v>
      </c>
      <c r="Q18" s="2">
        <f t="shared" si="5"/>
        <v>1.35165124</v>
      </c>
      <c r="R18" s="2">
        <v>12864</v>
      </c>
      <c r="S18" s="2">
        <f t="shared" si="6"/>
        <v>33317.631359999999</v>
      </c>
      <c r="T18" s="2">
        <f t="shared" si="7"/>
        <v>8232960</v>
      </c>
      <c r="U18" s="2">
        <f t="shared" si="8"/>
        <v>358648320000</v>
      </c>
      <c r="V18" s="2">
        <v>22975.354614</v>
      </c>
      <c r="W18" s="2">
        <f t="shared" si="9"/>
        <v>7.0028880863471992</v>
      </c>
      <c r="X18" s="2">
        <f t="shared" si="10"/>
        <v>4.351394311763916</v>
      </c>
      <c r="Y18" s="2">
        <f t="shared" si="11"/>
        <v>1.6991814314198868</v>
      </c>
      <c r="Z18" s="2">
        <f t="shared" si="12"/>
        <v>64.969910729505173</v>
      </c>
      <c r="AA18" s="2">
        <f t="shared" si="13"/>
        <v>0.32257626272209888</v>
      </c>
      <c r="AB18" s="2">
        <f t="shared" si="14"/>
        <v>1.5846319690123214</v>
      </c>
      <c r="AC18" s="2">
        <v>123</v>
      </c>
      <c r="AD18" s="2">
        <f t="shared" si="15"/>
        <v>0.52821065633744047</v>
      </c>
      <c r="AE18" s="2">
        <v>59.993499999999997</v>
      </c>
      <c r="AF18" s="2">
        <f t="shared" si="16"/>
        <v>24649.580838323353</v>
      </c>
      <c r="AG18" s="2">
        <f t="shared" si="17"/>
        <v>1.5095258326832723</v>
      </c>
      <c r="AH18" s="2">
        <f t="shared" si="18"/>
        <v>6.2261541256518879E-2</v>
      </c>
      <c r="AI18" s="2">
        <f t="shared" si="19"/>
        <v>766654240</v>
      </c>
      <c r="AJ18" s="2">
        <f t="shared" si="20"/>
        <v>21709248</v>
      </c>
      <c r="AK18" s="2">
        <f t="shared" si="21"/>
        <v>21.709247999999999</v>
      </c>
      <c r="AL18" s="2" t="s">
        <v>263</v>
      </c>
      <c r="AM18" s="2" t="s">
        <v>155</v>
      </c>
      <c r="AN18" s="2" t="s">
        <v>264</v>
      </c>
      <c r="AO18" s="2" t="s">
        <v>265</v>
      </c>
      <c r="AP18" s="2" t="s">
        <v>266</v>
      </c>
      <c r="AQ18" s="2" t="s">
        <v>267</v>
      </c>
      <c r="AR18" s="2" t="s">
        <v>268</v>
      </c>
      <c r="AS18" s="2">
        <v>1</v>
      </c>
      <c r="AT18" s="2" t="s">
        <v>269</v>
      </c>
      <c r="AU18" s="2" t="s">
        <v>270</v>
      </c>
      <c r="AV18" s="2">
        <v>11</v>
      </c>
      <c r="AW18" s="5">
        <v>80</v>
      </c>
      <c r="AX18" s="5">
        <v>19</v>
      </c>
      <c r="AY18" s="5">
        <v>1</v>
      </c>
      <c r="AZ18" s="5">
        <v>1.8</v>
      </c>
      <c r="BA18" s="5">
        <v>0.1</v>
      </c>
      <c r="BB18" s="5">
        <v>0.6</v>
      </c>
      <c r="BC18" s="5">
        <v>2.7</v>
      </c>
      <c r="BD18" s="5">
        <v>0.1</v>
      </c>
      <c r="BE18" s="5">
        <v>0.6</v>
      </c>
      <c r="BF18" s="5">
        <v>50.9</v>
      </c>
      <c r="BG18" s="5">
        <v>16.3</v>
      </c>
      <c r="BH18" s="5">
        <v>25.1</v>
      </c>
      <c r="BI18" s="2">
        <v>0</v>
      </c>
      <c r="BJ18" s="2">
        <v>0</v>
      </c>
      <c r="BK18" s="5">
        <v>1.1000000000000001</v>
      </c>
      <c r="BL18" s="5">
        <v>0.4</v>
      </c>
      <c r="BM18" s="2">
        <v>0</v>
      </c>
      <c r="BN18" s="5">
        <v>0.4</v>
      </c>
      <c r="BO18" s="5">
        <v>9971</v>
      </c>
      <c r="BP18" s="5">
        <v>1092</v>
      </c>
      <c r="BQ18" s="5">
        <v>111</v>
      </c>
      <c r="BR18" s="5">
        <v>12</v>
      </c>
      <c r="BS18" s="5">
        <v>0.2</v>
      </c>
      <c r="BT18" s="5">
        <v>0.02</v>
      </c>
      <c r="BU18" s="5">
        <v>14299</v>
      </c>
      <c r="BV18" s="5">
        <v>159</v>
      </c>
      <c r="BW18" s="5">
        <v>0.28999999999999998</v>
      </c>
      <c r="BX18" s="5">
        <v>28530</v>
      </c>
      <c r="BY18" s="5">
        <v>1783</v>
      </c>
      <c r="BZ18" s="5">
        <v>317</v>
      </c>
      <c r="CA18" s="5">
        <v>20</v>
      </c>
      <c r="CB18" s="5">
        <v>0.54</v>
      </c>
      <c r="CC18" s="5">
        <v>0.04</v>
      </c>
      <c r="CD18" s="5">
        <v>29</v>
      </c>
      <c r="CE18" s="5">
        <v>32</v>
      </c>
      <c r="CF18" s="5">
        <v>5</v>
      </c>
      <c r="CG18" s="5">
        <v>5</v>
      </c>
      <c r="CH18" s="5">
        <v>35</v>
      </c>
      <c r="CI18" s="5">
        <v>28</v>
      </c>
      <c r="CJ18" s="5">
        <v>53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5">
        <v>2</v>
      </c>
      <c r="CR18" s="5">
        <v>9</v>
      </c>
      <c r="CS18" s="5">
        <v>0.54312000000000005</v>
      </c>
      <c r="CT18" s="5">
        <v>8.6970000000000006E-2</v>
      </c>
      <c r="CU18" s="2" t="s">
        <v>142</v>
      </c>
    </row>
    <row r="19" spans="1:99" s="2" customFormat="1" x14ac:dyDescent="0.25">
      <c r="A19" s="2" t="s">
        <v>271</v>
      </c>
      <c r="B19" s="2" t="s">
        <v>272</v>
      </c>
      <c r="C19" s="2" t="s">
        <v>273</v>
      </c>
      <c r="D19" s="2">
        <v>1944</v>
      </c>
      <c r="E19" s="2">
        <f t="shared" si="0"/>
        <v>71</v>
      </c>
      <c r="F19" s="2">
        <v>463</v>
      </c>
      <c r="G19" s="2">
        <v>480</v>
      </c>
      <c r="H19" s="2">
        <v>158000</v>
      </c>
      <c r="I19" s="2">
        <v>1443000</v>
      </c>
      <c r="J19" s="2">
        <v>497000</v>
      </c>
      <c r="K19" s="2">
        <v>1443000</v>
      </c>
      <c r="L19" s="2">
        <f t="shared" si="1"/>
        <v>62856935700</v>
      </c>
      <c r="M19" s="2">
        <v>4480</v>
      </c>
      <c r="N19" s="2">
        <f t="shared" si="2"/>
        <v>195148800</v>
      </c>
      <c r="O19" s="2">
        <f t="shared" si="3"/>
        <v>7</v>
      </c>
      <c r="P19" s="2">
        <f t="shared" si="4"/>
        <v>18129932.800000001</v>
      </c>
      <c r="Q19" s="2">
        <f t="shared" si="5"/>
        <v>18.129932800000002</v>
      </c>
      <c r="R19" s="2">
        <v>1571</v>
      </c>
      <c r="S19" s="2">
        <f t="shared" si="6"/>
        <v>4068.8742899999997</v>
      </c>
      <c r="T19" s="2">
        <f t="shared" si="7"/>
        <v>1005440</v>
      </c>
      <c r="U19" s="2">
        <f t="shared" si="8"/>
        <v>43799480000</v>
      </c>
      <c r="V19" s="2">
        <v>1020879.2340000001</v>
      </c>
      <c r="W19" s="2">
        <f t="shared" si="9"/>
        <v>311.16399052319997</v>
      </c>
      <c r="X19" s="2">
        <f t="shared" si="10"/>
        <v>193.34840164419603</v>
      </c>
      <c r="Y19" s="2">
        <f t="shared" si="11"/>
        <v>20.615132307224012</v>
      </c>
      <c r="Z19" s="2">
        <f t="shared" si="12"/>
        <v>322.09747484996063</v>
      </c>
      <c r="AA19" s="2">
        <f t="shared" si="13"/>
        <v>0.50757571097565046</v>
      </c>
      <c r="AB19" s="2">
        <f t="shared" si="14"/>
        <v>2.0870246750537405</v>
      </c>
      <c r="AC19" s="2">
        <v>463</v>
      </c>
      <c r="AD19" s="2">
        <f t="shared" si="15"/>
        <v>0.69567489168458019</v>
      </c>
      <c r="AE19" s="2">
        <v>1631.67</v>
      </c>
      <c r="AF19" s="2">
        <f t="shared" si="16"/>
        <v>224.42857142857142</v>
      </c>
      <c r="AG19" s="2">
        <f t="shared" si="17"/>
        <v>2.0433832356597308</v>
      </c>
      <c r="AH19" s="2">
        <f t="shared" si="18"/>
        <v>2.9573838269099633E-2</v>
      </c>
      <c r="AI19" s="2">
        <f t="shared" si="19"/>
        <v>21649270300</v>
      </c>
      <c r="AJ19" s="2">
        <f t="shared" si="20"/>
        <v>613039560</v>
      </c>
      <c r="AK19" s="2">
        <f t="shared" si="21"/>
        <v>613.03956000000005</v>
      </c>
      <c r="AL19" s="2" t="s">
        <v>274</v>
      </c>
      <c r="AM19" s="2" t="s">
        <v>155</v>
      </c>
      <c r="AN19" s="2" t="s">
        <v>272</v>
      </c>
      <c r="AO19" s="2" t="s">
        <v>275</v>
      </c>
      <c r="AP19" s="2" t="s">
        <v>276</v>
      </c>
      <c r="AQ19" s="2" t="s">
        <v>277</v>
      </c>
      <c r="AR19" s="2" t="s">
        <v>278</v>
      </c>
      <c r="AS19" s="2">
        <v>3</v>
      </c>
      <c r="AT19" s="2" t="s">
        <v>279</v>
      </c>
      <c r="AU19" s="2" t="s">
        <v>280</v>
      </c>
      <c r="AV19" s="2">
        <v>11</v>
      </c>
      <c r="AW19" s="5">
        <v>38</v>
      </c>
      <c r="AX19" s="5">
        <v>60</v>
      </c>
      <c r="AY19" s="5">
        <v>2</v>
      </c>
      <c r="AZ19" s="5">
        <v>0.5</v>
      </c>
      <c r="BA19" s="5">
        <v>0.1</v>
      </c>
      <c r="BB19" s="5">
        <v>0.5</v>
      </c>
      <c r="BC19" s="5">
        <v>0.3</v>
      </c>
      <c r="BD19" s="2">
        <v>0</v>
      </c>
      <c r="BE19" s="5">
        <v>0.2</v>
      </c>
      <c r="BF19" s="5">
        <v>68.400000000000006</v>
      </c>
      <c r="BG19" s="5">
        <v>8.1999999999999993</v>
      </c>
      <c r="BH19" s="5">
        <v>16.3</v>
      </c>
      <c r="BI19" s="2">
        <v>0</v>
      </c>
      <c r="BJ19" s="2">
        <v>0</v>
      </c>
      <c r="BK19" s="5">
        <v>4.0999999999999996</v>
      </c>
      <c r="BL19" s="5">
        <v>1.1000000000000001</v>
      </c>
      <c r="BM19" s="2">
        <v>0</v>
      </c>
      <c r="BN19" s="5">
        <v>0.2</v>
      </c>
      <c r="BO19" s="5">
        <v>284574</v>
      </c>
      <c r="BP19" s="5">
        <v>29057</v>
      </c>
      <c r="BQ19" s="5">
        <v>179</v>
      </c>
      <c r="BR19" s="5">
        <v>18</v>
      </c>
      <c r="BS19" s="5">
        <v>0.16</v>
      </c>
      <c r="BT19" s="5">
        <v>0.02</v>
      </c>
      <c r="BU19" s="5">
        <v>354847</v>
      </c>
      <c r="BV19" s="5">
        <v>223</v>
      </c>
      <c r="BW19" s="5">
        <v>0.2</v>
      </c>
      <c r="BX19" s="5">
        <v>1484673</v>
      </c>
      <c r="BY19" s="5">
        <v>66856</v>
      </c>
      <c r="BZ19" s="5">
        <v>933</v>
      </c>
      <c r="CA19" s="5">
        <v>42</v>
      </c>
      <c r="CB19" s="5">
        <v>1.03</v>
      </c>
      <c r="CC19" s="5">
        <v>0.05</v>
      </c>
      <c r="CD19" s="5">
        <v>4</v>
      </c>
      <c r="CE19" s="5">
        <v>10</v>
      </c>
      <c r="CF19" s="5">
        <v>12</v>
      </c>
      <c r="CG19" s="5">
        <v>12</v>
      </c>
      <c r="CH19" s="5">
        <v>45</v>
      </c>
      <c r="CI19" s="5">
        <v>34</v>
      </c>
      <c r="CJ19" s="5">
        <v>54</v>
      </c>
      <c r="CK19" s="2">
        <v>0</v>
      </c>
      <c r="CL19" s="5">
        <v>1</v>
      </c>
      <c r="CM19" s="2">
        <v>0</v>
      </c>
      <c r="CN19" s="2">
        <v>0</v>
      </c>
      <c r="CO19" s="2">
        <v>0</v>
      </c>
      <c r="CP19" s="2">
        <v>0</v>
      </c>
      <c r="CQ19" s="5">
        <v>5</v>
      </c>
      <c r="CR19" s="5">
        <v>23</v>
      </c>
      <c r="CS19" s="5">
        <v>0.70635000000000003</v>
      </c>
      <c r="CT19" s="5">
        <v>0.16061</v>
      </c>
      <c r="CU19" s="2" t="s">
        <v>142</v>
      </c>
    </row>
    <row r="20" spans="1:99" s="2" customFormat="1" x14ac:dyDescent="0.25">
      <c r="A20" s="2" t="s">
        <v>281</v>
      </c>
      <c r="B20" s="2" t="s">
        <v>282</v>
      </c>
      <c r="C20" s="2" t="s">
        <v>283</v>
      </c>
      <c r="D20" s="2">
        <v>1963</v>
      </c>
      <c r="E20" s="2">
        <f t="shared" si="0"/>
        <v>52</v>
      </c>
      <c r="F20" s="2">
        <v>143</v>
      </c>
      <c r="G20" s="2">
        <v>148</v>
      </c>
      <c r="H20" s="2">
        <v>176500</v>
      </c>
      <c r="I20" s="2">
        <v>306000</v>
      </c>
      <c r="J20" s="2">
        <v>41000</v>
      </c>
      <c r="K20" s="2">
        <v>306000</v>
      </c>
      <c r="L20" s="2">
        <f t="shared" si="1"/>
        <v>13329329400</v>
      </c>
      <c r="M20" s="2">
        <v>1475</v>
      </c>
      <c r="N20" s="2">
        <f t="shared" si="2"/>
        <v>64251000</v>
      </c>
      <c r="O20" s="2">
        <f t="shared" si="3"/>
        <v>2.3046875</v>
      </c>
      <c r="P20" s="2">
        <f t="shared" si="4"/>
        <v>5969118.5</v>
      </c>
      <c r="Q20" s="2">
        <f t="shared" si="5"/>
        <v>5.9691185000000004</v>
      </c>
      <c r="R20" s="2">
        <v>348</v>
      </c>
      <c r="S20" s="2">
        <f t="shared" si="6"/>
        <v>901.31651999999997</v>
      </c>
      <c r="T20" s="2">
        <f t="shared" si="7"/>
        <v>222720</v>
      </c>
      <c r="U20" s="2">
        <f t="shared" si="8"/>
        <v>9702240000</v>
      </c>
      <c r="V20" s="2">
        <v>210575.89910000001</v>
      </c>
      <c r="W20" s="2">
        <f t="shared" si="9"/>
        <v>64.183534045680005</v>
      </c>
      <c r="X20" s="2">
        <f t="shared" si="10"/>
        <v>39.881811834145402</v>
      </c>
      <c r="Y20" s="2">
        <f t="shared" si="11"/>
        <v>7.4107714062771732</v>
      </c>
      <c r="Z20" s="2">
        <f t="shared" si="12"/>
        <v>207.45715086146518</v>
      </c>
      <c r="AA20" s="2">
        <f t="shared" si="13"/>
        <v>1.2691345217552246</v>
      </c>
      <c r="AB20" s="2">
        <f t="shared" si="14"/>
        <v>4.3522479201705986</v>
      </c>
      <c r="AC20" s="2">
        <v>143</v>
      </c>
      <c r="AD20" s="2">
        <f t="shared" si="15"/>
        <v>1.4507493067235326</v>
      </c>
      <c r="AE20" s="2">
        <v>630.05999999999995</v>
      </c>
      <c r="AF20" s="2">
        <f t="shared" si="16"/>
        <v>150.99661016949153</v>
      </c>
      <c r="AG20" s="2">
        <f t="shared" si="17"/>
        <v>2.2936857261529382</v>
      </c>
      <c r="AH20" s="2">
        <f t="shared" si="18"/>
        <v>0.11803049591202207</v>
      </c>
      <c r="AI20" s="2">
        <f t="shared" si="19"/>
        <v>1785955900</v>
      </c>
      <c r="AJ20" s="2">
        <f t="shared" si="20"/>
        <v>50572680</v>
      </c>
      <c r="AK20" s="2">
        <f t="shared" si="21"/>
        <v>50.572679999999998</v>
      </c>
      <c r="AL20" s="2" t="s">
        <v>284</v>
      </c>
      <c r="AM20" s="2" t="s">
        <v>285</v>
      </c>
      <c r="AN20" s="2" t="s">
        <v>155</v>
      </c>
      <c r="AO20" s="2" t="s">
        <v>286</v>
      </c>
      <c r="AP20" s="2" t="s">
        <v>287</v>
      </c>
      <c r="AQ20" s="2" t="s">
        <v>288</v>
      </c>
      <c r="AR20" s="2" t="s">
        <v>289</v>
      </c>
      <c r="AS20" s="2">
        <v>3</v>
      </c>
      <c r="AT20" s="2" t="s">
        <v>290</v>
      </c>
      <c r="AU20" s="2" t="s">
        <v>291</v>
      </c>
      <c r="AV20" s="2">
        <v>9</v>
      </c>
      <c r="AW20" s="5">
        <v>48</v>
      </c>
      <c r="AX20" s="5">
        <v>51</v>
      </c>
      <c r="AY20" s="5">
        <v>2</v>
      </c>
      <c r="AZ20" s="5">
        <v>0.6</v>
      </c>
      <c r="BA20" s="5">
        <v>0.2</v>
      </c>
      <c r="BB20" s="5">
        <v>0.1</v>
      </c>
      <c r="BC20" s="5">
        <v>0.7</v>
      </c>
      <c r="BD20" s="2">
        <v>0</v>
      </c>
      <c r="BE20" s="5">
        <v>0.2</v>
      </c>
      <c r="BF20" s="5">
        <v>49.5</v>
      </c>
      <c r="BG20" s="5">
        <v>17.600000000000001</v>
      </c>
      <c r="BH20" s="5">
        <v>23.2</v>
      </c>
      <c r="BI20" s="2">
        <v>0</v>
      </c>
      <c r="BJ20" s="2">
        <v>0</v>
      </c>
      <c r="BK20" s="5">
        <v>5.2</v>
      </c>
      <c r="BL20" s="5">
        <v>2.5</v>
      </c>
      <c r="BM20" s="2">
        <v>0</v>
      </c>
      <c r="BN20" s="5">
        <v>0.2</v>
      </c>
      <c r="BO20" s="5">
        <v>88901</v>
      </c>
      <c r="BP20" s="5">
        <v>11761</v>
      </c>
      <c r="BQ20" s="5">
        <v>88</v>
      </c>
      <c r="BR20" s="5">
        <v>12</v>
      </c>
      <c r="BS20" s="5">
        <v>0.15</v>
      </c>
      <c r="BT20" s="5">
        <v>0.02</v>
      </c>
      <c r="BU20" s="5">
        <v>131434</v>
      </c>
      <c r="BV20" s="5">
        <v>130</v>
      </c>
      <c r="BW20" s="5">
        <v>0.22</v>
      </c>
      <c r="BX20" s="5">
        <v>516533</v>
      </c>
      <c r="BY20" s="5">
        <v>38323</v>
      </c>
      <c r="BZ20" s="5">
        <v>510</v>
      </c>
      <c r="CA20" s="5">
        <v>38</v>
      </c>
      <c r="CB20" s="5">
        <v>0.92</v>
      </c>
      <c r="CC20" s="5">
        <v>7.0000000000000007E-2</v>
      </c>
      <c r="CD20" s="5">
        <v>8</v>
      </c>
      <c r="CE20" s="5">
        <v>7</v>
      </c>
      <c r="CF20" s="5">
        <v>11</v>
      </c>
      <c r="CG20" s="5">
        <v>4</v>
      </c>
      <c r="CH20" s="5">
        <v>32</v>
      </c>
      <c r="CI20" s="5">
        <v>23</v>
      </c>
      <c r="CJ20" s="5">
        <v>24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5">
        <v>25</v>
      </c>
      <c r="CR20" s="5">
        <v>64</v>
      </c>
      <c r="CS20" s="5">
        <v>0.63926000000000005</v>
      </c>
      <c r="CT20" s="5">
        <v>0.23763999999999999</v>
      </c>
      <c r="CU20" s="2" t="s">
        <v>142</v>
      </c>
    </row>
    <row r="21" spans="1:99" s="2" customFormat="1" x14ac:dyDescent="0.25">
      <c r="A21" s="2" t="s">
        <v>292</v>
      </c>
      <c r="C21" s="2" t="s">
        <v>293</v>
      </c>
      <c r="D21" s="2">
        <v>1940</v>
      </c>
      <c r="E21" s="2">
        <f t="shared" si="0"/>
        <v>75</v>
      </c>
      <c r="F21" s="2">
        <v>32</v>
      </c>
      <c r="G21" s="2">
        <v>40</v>
      </c>
      <c r="H21" s="2">
        <v>5530</v>
      </c>
      <c r="I21" s="2">
        <v>5931</v>
      </c>
      <c r="J21" s="2">
        <v>3420</v>
      </c>
      <c r="K21" s="2">
        <v>5931</v>
      </c>
      <c r="L21" s="2">
        <f t="shared" si="1"/>
        <v>258353766.90000001</v>
      </c>
      <c r="M21" s="2">
        <v>267</v>
      </c>
      <c r="N21" s="2">
        <f t="shared" si="2"/>
        <v>11630520</v>
      </c>
      <c r="O21" s="2">
        <f t="shared" si="3"/>
        <v>0.41718750000000004</v>
      </c>
      <c r="P21" s="2">
        <f t="shared" si="4"/>
        <v>1080511.6200000001</v>
      </c>
      <c r="Q21" s="2">
        <f t="shared" si="5"/>
        <v>1.08051162</v>
      </c>
      <c r="R21" s="2">
        <v>0</v>
      </c>
      <c r="S21" s="2">
        <f t="shared" si="6"/>
        <v>0</v>
      </c>
      <c r="T21" s="2">
        <f t="shared" si="7"/>
        <v>0</v>
      </c>
      <c r="U21" s="2">
        <f t="shared" si="8"/>
        <v>0</v>
      </c>
      <c r="V21" s="2">
        <v>43477.309409000001</v>
      </c>
      <c r="W21" s="2">
        <f t="shared" si="9"/>
        <v>13.251883907863199</v>
      </c>
      <c r="X21" s="2">
        <f t="shared" si="10"/>
        <v>8.2343415382081471</v>
      </c>
      <c r="Y21" s="2">
        <f t="shared" si="11"/>
        <v>3.5963155670488516</v>
      </c>
      <c r="Z21" s="2">
        <f t="shared" si="12"/>
        <v>22.213432150927044</v>
      </c>
      <c r="AA21" s="2">
        <f t="shared" si="13"/>
        <v>3.1413722606773931</v>
      </c>
      <c r="AB21" s="2">
        <f t="shared" si="14"/>
        <v>2.0825092641494103</v>
      </c>
      <c r="AC21" s="2">
        <v>32</v>
      </c>
      <c r="AD21" s="2">
        <f t="shared" si="15"/>
        <v>0.69416975471647013</v>
      </c>
      <c r="AE21" s="2">
        <v>62.721899999999998</v>
      </c>
      <c r="AF21" s="2">
        <f t="shared" si="16"/>
        <v>0</v>
      </c>
      <c r="AG21" s="2">
        <f t="shared" si="17"/>
        <v>0.57724681840572556</v>
      </c>
      <c r="AH21" s="2">
        <f t="shared" si="18"/>
        <v>0.25613635419742409</v>
      </c>
      <c r="AI21" s="2">
        <f t="shared" si="19"/>
        <v>148974858</v>
      </c>
      <c r="AJ21" s="2">
        <f t="shared" si="20"/>
        <v>4218501.5999999996</v>
      </c>
      <c r="AK21" s="2">
        <f t="shared" si="21"/>
        <v>4.2185015999999997</v>
      </c>
      <c r="AL21" s="2" t="s">
        <v>294</v>
      </c>
      <c r="AM21" s="2" t="s">
        <v>295</v>
      </c>
      <c r="AN21" s="2" t="s">
        <v>296</v>
      </c>
      <c r="AO21" s="2" t="s">
        <v>297</v>
      </c>
      <c r="AP21" s="2" t="s">
        <v>298</v>
      </c>
      <c r="AQ21" s="2" t="s">
        <v>299</v>
      </c>
      <c r="AR21" s="2" t="s">
        <v>191</v>
      </c>
      <c r="AS21" s="2">
        <v>1</v>
      </c>
      <c r="AT21" s="2" t="s">
        <v>300</v>
      </c>
      <c r="AU21" s="2" t="s">
        <v>301</v>
      </c>
      <c r="AV21" s="2">
        <v>9</v>
      </c>
      <c r="AW21" s="5">
        <v>75</v>
      </c>
      <c r="AX21" s="5">
        <v>24</v>
      </c>
      <c r="AY21" s="5">
        <v>1</v>
      </c>
      <c r="AZ21" s="5">
        <v>1.1000000000000001</v>
      </c>
      <c r="BA21" s="5">
        <v>0.6</v>
      </c>
      <c r="BB21" s="5">
        <v>2.4</v>
      </c>
      <c r="BC21" s="5">
        <v>22.6</v>
      </c>
      <c r="BD21" s="5">
        <v>6.9</v>
      </c>
      <c r="BE21" s="5">
        <v>9.1999999999999993</v>
      </c>
      <c r="BF21" s="5">
        <v>10</v>
      </c>
      <c r="BG21" s="5">
        <v>18.7</v>
      </c>
      <c r="BH21" s="5">
        <v>9.8000000000000007</v>
      </c>
      <c r="BI21" s="2">
        <v>0</v>
      </c>
      <c r="BJ21" s="2">
        <v>0</v>
      </c>
      <c r="BK21" s="5">
        <v>6.5</v>
      </c>
      <c r="BL21" s="5">
        <v>10.8</v>
      </c>
      <c r="BM21" s="2">
        <v>0</v>
      </c>
      <c r="BN21" s="5">
        <v>1.3</v>
      </c>
      <c r="BO21" s="5">
        <v>6793</v>
      </c>
      <c r="BP21" s="5">
        <v>2029</v>
      </c>
      <c r="BQ21" s="5">
        <v>60</v>
      </c>
      <c r="BR21" s="5">
        <v>18</v>
      </c>
      <c r="BS21" s="5">
        <v>0.17</v>
      </c>
      <c r="BT21" s="5">
        <v>0.05</v>
      </c>
      <c r="BU21" s="5">
        <v>11450</v>
      </c>
      <c r="BV21" s="5">
        <v>101</v>
      </c>
      <c r="BW21" s="5">
        <v>0.28000000000000003</v>
      </c>
      <c r="BX21" s="5">
        <v>114820</v>
      </c>
      <c r="BY21" s="5">
        <v>12653</v>
      </c>
      <c r="BZ21" s="5">
        <v>1016</v>
      </c>
      <c r="CA21" s="5">
        <v>112</v>
      </c>
      <c r="CB21" s="5">
        <v>2.0499999999999998</v>
      </c>
      <c r="CC21" s="5">
        <v>0.23</v>
      </c>
      <c r="CD21" s="5">
        <v>73</v>
      </c>
      <c r="CE21" s="5">
        <v>76</v>
      </c>
      <c r="CF21" s="5">
        <v>9</v>
      </c>
      <c r="CG21" s="5">
        <v>9</v>
      </c>
      <c r="CH21" s="5">
        <v>11</v>
      </c>
      <c r="CI21" s="5">
        <v>4</v>
      </c>
      <c r="CJ21" s="5">
        <v>5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5">
        <v>3</v>
      </c>
      <c r="CR21" s="5">
        <v>10</v>
      </c>
      <c r="CS21" s="5">
        <v>0.69725999999999999</v>
      </c>
      <c r="CT21" s="5">
        <v>0.74675999999999998</v>
      </c>
      <c r="CU21" s="2" t="s">
        <v>142</v>
      </c>
    </row>
    <row r="22" spans="1:99" s="2" customFormat="1" x14ac:dyDescent="0.25">
      <c r="A22" s="2" t="s">
        <v>302</v>
      </c>
      <c r="C22" s="2" t="s">
        <v>303</v>
      </c>
      <c r="D22" s="2">
        <v>1921</v>
      </c>
      <c r="E22" s="2">
        <f t="shared" si="0"/>
        <v>94</v>
      </c>
      <c r="F22" s="2">
        <v>36</v>
      </c>
      <c r="G22" s="2">
        <v>36</v>
      </c>
      <c r="H22" s="2">
        <v>495</v>
      </c>
      <c r="I22" s="2">
        <v>7392</v>
      </c>
      <c r="J22" s="2">
        <v>6160</v>
      </c>
      <c r="K22" s="2">
        <v>7392</v>
      </c>
      <c r="L22" s="2">
        <f t="shared" si="1"/>
        <v>321994780.80000001</v>
      </c>
      <c r="M22" s="2">
        <v>297.5</v>
      </c>
      <c r="N22" s="2">
        <f t="shared" si="2"/>
        <v>12959100</v>
      </c>
      <c r="O22" s="2">
        <f t="shared" si="3"/>
        <v>0.46484375</v>
      </c>
      <c r="P22" s="2">
        <f t="shared" si="4"/>
        <v>1203940.8500000001</v>
      </c>
      <c r="Q22" s="2">
        <f t="shared" si="5"/>
        <v>1.2039408500000002</v>
      </c>
      <c r="R22" s="2">
        <v>16724</v>
      </c>
      <c r="S22" s="2">
        <f t="shared" si="6"/>
        <v>43314.992759999994</v>
      </c>
      <c r="T22" s="2">
        <f t="shared" si="7"/>
        <v>10703360</v>
      </c>
      <c r="U22" s="2">
        <f t="shared" si="8"/>
        <v>466265120000</v>
      </c>
      <c r="V22" s="2">
        <v>51456.975810999997</v>
      </c>
      <c r="W22" s="2">
        <f t="shared" si="9"/>
        <v>15.684086227192799</v>
      </c>
      <c r="X22" s="2">
        <f t="shared" si="10"/>
        <v>9.7456424767485341</v>
      </c>
      <c r="Y22" s="2">
        <f t="shared" si="11"/>
        <v>4.032287942905862</v>
      </c>
      <c r="Z22" s="2">
        <f t="shared" si="12"/>
        <v>24.847001782531194</v>
      </c>
      <c r="AA22" s="2">
        <f t="shared" si="13"/>
        <v>2.0641744446807446</v>
      </c>
      <c r="AB22" s="2">
        <f t="shared" si="14"/>
        <v>2.0705834818775997</v>
      </c>
      <c r="AC22" s="2">
        <v>36</v>
      </c>
      <c r="AD22" s="2">
        <f t="shared" si="15"/>
        <v>0.69019449395919985</v>
      </c>
      <c r="AE22" s="2">
        <v>86.476600000000005</v>
      </c>
      <c r="AF22" s="2">
        <f t="shared" si="16"/>
        <v>35977.680672268907</v>
      </c>
      <c r="AG22" s="2">
        <f t="shared" si="17"/>
        <v>0.6116908991555805</v>
      </c>
      <c r="AH22" s="2">
        <f t="shared" si="18"/>
        <v>0.15845003014383549</v>
      </c>
      <c r="AI22" s="2">
        <f t="shared" si="19"/>
        <v>268328984</v>
      </c>
      <c r="AJ22" s="2">
        <f t="shared" si="20"/>
        <v>7598236.7999999998</v>
      </c>
      <c r="AK22" s="2">
        <f t="shared" si="21"/>
        <v>7.5982367999999996</v>
      </c>
      <c r="AL22" s="2" t="s">
        <v>304</v>
      </c>
      <c r="AM22" s="2" t="s">
        <v>305</v>
      </c>
      <c r="AN22" s="2" t="s">
        <v>306</v>
      </c>
      <c r="AO22" s="2" t="s">
        <v>307</v>
      </c>
      <c r="AP22" s="2" t="s">
        <v>308</v>
      </c>
      <c r="AQ22" s="2" t="s">
        <v>288</v>
      </c>
      <c r="AR22" s="2" t="s">
        <v>309</v>
      </c>
      <c r="AS22" s="2">
        <v>1</v>
      </c>
      <c r="AT22" s="2" t="s">
        <v>310</v>
      </c>
      <c r="AU22" s="2" t="s">
        <v>311</v>
      </c>
      <c r="AV22" s="2">
        <v>9</v>
      </c>
      <c r="AW22" s="5">
        <v>63</v>
      </c>
      <c r="AX22" s="5">
        <v>36</v>
      </c>
      <c r="AY22" s="5">
        <v>1</v>
      </c>
      <c r="AZ22" s="5">
        <v>1</v>
      </c>
      <c r="BA22" s="5">
        <v>0.8</v>
      </c>
      <c r="BB22" s="5">
        <v>1.5</v>
      </c>
      <c r="BC22" s="5">
        <v>22.9</v>
      </c>
      <c r="BD22" s="5">
        <v>10.7</v>
      </c>
      <c r="BE22" s="5">
        <v>13.9</v>
      </c>
      <c r="BF22" s="5">
        <v>23</v>
      </c>
      <c r="BG22" s="5">
        <v>6.6</v>
      </c>
      <c r="BH22" s="5">
        <v>5.9</v>
      </c>
      <c r="BI22" s="2">
        <v>0</v>
      </c>
      <c r="BJ22" s="2">
        <v>0</v>
      </c>
      <c r="BK22" s="5">
        <v>7.1</v>
      </c>
      <c r="BL22" s="5">
        <v>6.2</v>
      </c>
      <c r="BM22" s="2">
        <v>0</v>
      </c>
      <c r="BN22" s="5">
        <v>0.5</v>
      </c>
      <c r="BO22" s="5">
        <v>11280</v>
      </c>
      <c r="BP22" s="5">
        <v>3523</v>
      </c>
      <c r="BQ22" s="5">
        <v>63</v>
      </c>
      <c r="BR22" s="5">
        <v>20</v>
      </c>
      <c r="BS22" s="5">
        <v>0.18</v>
      </c>
      <c r="BT22" s="5">
        <v>0.06</v>
      </c>
      <c r="BU22" s="5">
        <v>18650</v>
      </c>
      <c r="BV22" s="5">
        <v>104</v>
      </c>
      <c r="BW22" s="5">
        <v>0.3</v>
      </c>
      <c r="BX22" s="5">
        <v>257291</v>
      </c>
      <c r="BY22" s="5">
        <v>19540</v>
      </c>
      <c r="BZ22" s="5">
        <v>1429</v>
      </c>
      <c r="CA22" s="5">
        <v>109</v>
      </c>
      <c r="CB22" s="5">
        <v>3.33</v>
      </c>
      <c r="CC22" s="5">
        <v>0.26</v>
      </c>
      <c r="CD22" s="5">
        <v>84</v>
      </c>
      <c r="CE22" s="5">
        <v>85</v>
      </c>
      <c r="CF22" s="5">
        <v>6</v>
      </c>
      <c r="CG22" s="5">
        <v>9</v>
      </c>
      <c r="CH22" s="5">
        <v>7</v>
      </c>
      <c r="CI22" s="5">
        <v>2</v>
      </c>
      <c r="CJ22" s="5">
        <v>3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5">
        <v>1</v>
      </c>
      <c r="CR22" s="5">
        <v>3</v>
      </c>
      <c r="CS22" s="5">
        <v>0.66395000000000004</v>
      </c>
      <c r="CT22" s="5">
        <v>0.27372999999999997</v>
      </c>
      <c r="CU22" s="2" t="s">
        <v>142</v>
      </c>
    </row>
    <row r="23" spans="1:99" s="2" customFormat="1" x14ac:dyDescent="0.25">
      <c r="A23" s="2" t="s">
        <v>312</v>
      </c>
      <c r="B23" s="2" t="s">
        <v>313</v>
      </c>
      <c r="C23" s="2" t="s">
        <v>314</v>
      </c>
      <c r="D23" s="2">
        <v>1928</v>
      </c>
      <c r="E23" s="2">
        <f t="shared" si="0"/>
        <v>87</v>
      </c>
      <c r="F23" s="2">
        <v>90</v>
      </c>
      <c r="G23" s="2">
        <v>122</v>
      </c>
      <c r="H23" s="2">
        <v>480158</v>
      </c>
      <c r="I23" s="2">
        <v>127500</v>
      </c>
      <c r="J23" s="2">
        <v>127500</v>
      </c>
      <c r="K23" s="2">
        <v>127500</v>
      </c>
      <c r="L23" s="2">
        <f t="shared" si="1"/>
        <v>5553887250</v>
      </c>
      <c r="M23" s="2">
        <v>3791.7953335000002</v>
      </c>
      <c r="N23" s="2">
        <f t="shared" si="2"/>
        <v>165170604.72726002</v>
      </c>
      <c r="O23" s="2">
        <f t="shared" si="3"/>
        <v>5.9246802085937507</v>
      </c>
      <c r="P23" s="2">
        <f t="shared" si="4"/>
        <v>15344864.863327811</v>
      </c>
      <c r="Q23" s="2">
        <f t="shared" si="5"/>
        <v>15.344864863327812</v>
      </c>
      <c r="R23" s="2">
        <v>1310</v>
      </c>
      <c r="S23" s="2">
        <f t="shared" si="6"/>
        <v>3392.8868999999995</v>
      </c>
      <c r="T23" s="2">
        <f t="shared" si="7"/>
        <v>838400</v>
      </c>
      <c r="U23" s="2">
        <f t="shared" si="8"/>
        <v>36522800000</v>
      </c>
      <c r="V23" s="2">
        <v>532738.81331999996</v>
      </c>
      <c r="W23" s="2">
        <f t="shared" si="9"/>
        <v>162.37879029993599</v>
      </c>
      <c r="X23" s="2">
        <f t="shared" si="10"/>
        <v>100.89753480992808</v>
      </c>
      <c r="Y23" s="2">
        <f t="shared" si="11"/>
        <v>11.693449885414692</v>
      </c>
      <c r="Z23" s="2">
        <f t="shared" si="12"/>
        <v>33.625155391123769</v>
      </c>
      <c r="AA23" s="2">
        <f t="shared" si="13"/>
        <v>1.0324927356806282</v>
      </c>
      <c r="AB23" s="2">
        <f t="shared" si="14"/>
        <v>1.120838513037459</v>
      </c>
      <c r="AC23" s="2">
        <v>90</v>
      </c>
      <c r="AD23" s="2">
        <f t="shared" si="15"/>
        <v>0.37361283767915299</v>
      </c>
      <c r="AE23" s="2">
        <v>2051.5</v>
      </c>
      <c r="AF23" s="2">
        <f t="shared" si="16"/>
        <v>221.10898038004561</v>
      </c>
      <c r="AG23" s="2">
        <f t="shared" si="17"/>
        <v>0.2318693630787651</v>
      </c>
      <c r="AH23" s="2">
        <f t="shared" si="18"/>
        <v>9.7571003405813178E-2</v>
      </c>
      <c r="AI23" s="2">
        <f t="shared" si="19"/>
        <v>5553887250</v>
      </c>
      <c r="AJ23" s="2">
        <f t="shared" si="20"/>
        <v>157268700</v>
      </c>
      <c r="AK23" s="2">
        <f t="shared" si="21"/>
        <v>157.2687</v>
      </c>
      <c r="AL23" s="2" t="s">
        <v>315</v>
      </c>
      <c r="AM23" s="2" t="s">
        <v>155</v>
      </c>
      <c r="AN23" s="2" t="s">
        <v>316</v>
      </c>
      <c r="AO23" s="2" t="s">
        <v>317</v>
      </c>
      <c r="AP23" s="2" t="s">
        <v>318</v>
      </c>
      <c r="AQ23" s="2" t="s">
        <v>169</v>
      </c>
      <c r="AR23" s="2" t="s">
        <v>319</v>
      </c>
      <c r="AS23" s="2">
        <v>3</v>
      </c>
      <c r="AT23" s="2" t="s">
        <v>320</v>
      </c>
      <c r="AU23" s="2" t="s">
        <v>321</v>
      </c>
      <c r="AV23" s="2">
        <v>9</v>
      </c>
      <c r="AW23" s="5">
        <v>43</v>
      </c>
      <c r="AX23" s="5">
        <v>55</v>
      </c>
      <c r="AY23" s="5">
        <v>2</v>
      </c>
      <c r="AZ23" s="5">
        <v>1.6</v>
      </c>
      <c r="BA23" s="5">
        <v>0.4</v>
      </c>
      <c r="BB23" s="5">
        <v>0.5</v>
      </c>
      <c r="BC23" s="5">
        <v>4.2</v>
      </c>
      <c r="BD23" s="5">
        <v>0.5</v>
      </c>
      <c r="BE23" s="5">
        <v>1.5</v>
      </c>
      <c r="BF23" s="5">
        <v>37.6</v>
      </c>
      <c r="BG23" s="5">
        <v>21.8</v>
      </c>
      <c r="BH23" s="5">
        <v>23.6</v>
      </c>
      <c r="BI23" s="2">
        <v>0</v>
      </c>
      <c r="BJ23" s="2">
        <v>0</v>
      </c>
      <c r="BK23" s="5">
        <v>4.2</v>
      </c>
      <c r="BL23" s="5">
        <v>3.7</v>
      </c>
      <c r="BM23" s="2">
        <v>0</v>
      </c>
      <c r="BN23" s="5">
        <v>0.4</v>
      </c>
      <c r="BO23" s="5">
        <v>302972</v>
      </c>
      <c r="BP23" s="5">
        <v>59803</v>
      </c>
      <c r="BQ23" s="5">
        <v>88</v>
      </c>
      <c r="BR23" s="5">
        <v>17</v>
      </c>
      <c r="BS23" s="5">
        <v>0.14000000000000001</v>
      </c>
      <c r="BT23" s="5">
        <v>0.03</v>
      </c>
      <c r="BU23" s="5">
        <v>438131</v>
      </c>
      <c r="BV23" s="5">
        <v>127</v>
      </c>
      <c r="BW23" s="5">
        <v>0.2</v>
      </c>
      <c r="BX23" s="5">
        <v>1617439</v>
      </c>
      <c r="BY23" s="5">
        <v>93778</v>
      </c>
      <c r="BZ23" s="5">
        <v>467</v>
      </c>
      <c r="CA23" s="5">
        <v>27</v>
      </c>
      <c r="CB23" s="5">
        <v>0.9</v>
      </c>
      <c r="CC23" s="5">
        <v>0.05</v>
      </c>
      <c r="CD23" s="5">
        <v>27</v>
      </c>
      <c r="CE23" s="5">
        <v>35</v>
      </c>
      <c r="CF23" s="5">
        <v>12</v>
      </c>
      <c r="CG23" s="5">
        <v>7</v>
      </c>
      <c r="CH23" s="5">
        <v>32</v>
      </c>
      <c r="CI23" s="5">
        <v>21</v>
      </c>
      <c r="CJ23" s="5">
        <v>28</v>
      </c>
      <c r="CK23" s="5">
        <v>1</v>
      </c>
      <c r="CL23" s="5">
        <v>1</v>
      </c>
      <c r="CM23" s="2">
        <v>0</v>
      </c>
      <c r="CN23" s="2">
        <v>0</v>
      </c>
      <c r="CO23" s="2">
        <v>0</v>
      </c>
      <c r="CP23" s="2">
        <v>0</v>
      </c>
      <c r="CQ23" s="5">
        <v>7</v>
      </c>
      <c r="CR23" s="5">
        <v>28</v>
      </c>
      <c r="CS23" s="5">
        <v>0.60863</v>
      </c>
      <c r="CT23" s="5">
        <v>5.2609999999999997E-2</v>
      </c>
      <c r="CU23" s="2" t="s">
        <v>173</v>
      </c>
    </row>
    <row r="24" spans="1:99" s="2" customFormat="1" x14ac:dyDescent="0.25">
      <c r="A24" s="2" t="s">
        <v>322</v>
      </c>
      <c r="C24" s="2" t="s">
        <v>323</v>
      </c>
      <c r="D24" s="2">
        <v>1954</v>
      </c>
      <c r="E24" s="2">
        <f t="shared" si="0"/>
        <v>61</v>
      </c>
      <c r="F24" s="2">
        <v>0</v>
      </c>
      <c r="G24" s="2">
        <v>215.001</v>
      </c>
      <c r="H24" s="2">
        <v>181000</v>
      </c>
      <c r="I24" s="2">
        <v>34600</v>
      </c>
      <c r="J24" s="2">
        <v>34600</v>
      </c>
      <c r="K24" s="2">
        <v>34600</v>
      </c>
      <c r="L24" s="2">
        <f t="shared" si="1"/>
        <v>1507172540</v>
      </c>
      <c r="M24" s="2">
        <v>437.90602797999998</v>
      </c>
      <c r="N24" s="2">
        <f t="shared" si="2"/>
        <v>19075186.578808799</v>
      </c>
      <c r="O24" s="2">
        <f t="shared" si="3"/>
        <v>0.68422816871875003</v>
      </c>
      <c r="P24" s="2">
        <f t="shared" si="4"/>
        <v>1772144.3883911427</v>
      </c>
      <c r="Q24" s="2">
        <f t="shared" si="5"/>
        <v>1.7721443883911427</v>
      </c>
      <c r="R24" s="2">
        <v>75</v>
      </c>
      <c r="S24" s="2">
        <f t="shared" si="6"/>
        <v>194.24924999999999</v>
      </c>
      <c r="T24" s="2">
        <f t="shared" si="7"/>
        <v>48000</v>
      </c>
      <c r="U24" s="2">
        <f t="shared" si="8"/>
        <v>2091000000</v>
      </c>
      <c r="V24" s="2">
        <v>82556.849551000007</v>
      </c>
      <c r="W24" s="2">
        <f t="shared" si="9"/>
        <v>25.163327743144801</v>
      </c>
      <c r="X24" s="2">
        <f t="shared" si="10"/>
        <v>15.635771963862096</v>
      </c>
      <c r="Y24" s="2">
        <f t="shared" si="11"/>
        <v>5.3322857348988757</v>
      </c>
      <c r="Z24" s="2">
        <f t="shared" si="12"/>
        <v>79.012204351089466</v>
      </c>
      <c r="AA24" s="2">
        <f t="shared" si="13"/>
        <v>0.58960324253765051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>
        <v>305.57299999999998</v>
      </c>
      <c r="AF24" s="2">
        <f t="shared" si="16"/>
        <v>109.61255825003681</v>
      </c>
      <c r="AG24" s="2">
        <f t="shared" si="17"/>
        <v>1.6032646959497916</v>
      </c>
      <c r="AH24" s="2">
        <f t="shared" si="18"/>
        <v>4.1523207435271312E-2</v>
      </c>
      <c r="AI24" s="2">
        <f t="shared" si="19"/>
        <v>1507172540</v>
      </c>
      <c r="AJ24" s="2">
        <f t="shared" si="20"/>
        <v>42678408</v>
      </c>
      <c r="AK24" s="2">
        <f t="shared" si="21"/>
        <v>42.678407999999997</v>
      </c>
      <c r="AL24" s="2" t="s">
        <v>324</v>
      </c>
      <c r="AM24" s="2" t="s">
        <v>155</v>
      </c>
      <c r="AN24" s="2" t="s">
        <v>325</v>
      </c>
      <c r="AO24" s="2" t="s">
        <v>326</v>
      </c>
      <c r="AP24" s="2" t="s">
        <v>327</v>
      </c>
      <c r="AQ24" s="2" t="s">
        <v>328</v>
      </c>
      <c r="AR24" s="2" t="s">
        <v>329</v>
      </c>
      <c r="AS24" s="2">
        <v>2</v>
      </c>
      <c r="AT24" s="2" t="s">
        <v>330</v>
      </c>
      <c r="AU24" s="2" t="s">
        <v>331</v>
      </c>
      <c r="AV24" s="2">
        <v>11</v>
      </c>
      <c r="AW24" s="5">
        <v>67</v>
      </c>
      <c r="AX24" s="5">
        <v>31</v>
      </c>
      <c r="AY24" s="5">
        <v>1</v>
      </c>
      <c r="AZ24" s="5">
        <v>1.3</v>
      </c>
      <c r="BA24" s="5">
        <v>0.1</v>
      </c>
      <c r="BB24" s="2">
        <v>0</v>
      </c>
      <c r="BC24" s="2">
        <v>0</v>
      </c>
      <c r="BD24" s="2">
        <v>0</v>
      </c>
      <c r="BE24" s="2">
        <v>0</v>
      </c>
      <c r="BF24" s="5">
        <v>56.1</v>
      </c>
      <c r="BG24" s="5">
        <v>16.899999999999999</v>
      </c>
      <c r="BH24" s="5">
        <v>23.6</v>
      </c>
      <c r="BI24" s="2">
        <v>0</v>
      </c>
      <c r="BJ24" s="2">
        <v>0</v>
      </c>
      <c r="BK24" s="5">
        <v>1.3</v>
      </c>
      <c r="BL24" s="5">
        <v>0.8</v>
      </c>
      <c r="BM24" s="2">
        <v>0</v>
      </c>
      <c r="BN24" s="2">
        <v>0</v>
      </c>
      <c r="BO24" s="5">
        <v>49961</v>
      </c>
      <c r="BP24" s="5">
        <v>4373</v>
      </c>
      <c r="BQ24" s="5">
        <v>245</v>
      </c>
      <c r="BR24" s="5">
        <v>21</v>
      </c>
      <c r="BS24" s="5">
        <v>0.2</v>
      </c>
      <c r="BT24" s="5">
        <v>0.02</v>
      </c>
      <c r="BU24" s="5">
        <v>60323</v>
      </c>
      <c r="BV24" s="5">
        <v>296</v>
      </c>
      <c r="BW24" s="5">
        <v>0.24</v>
      </c>
      <c r="BX24" s="5">
        <v>211953</v>
      </c>
      <c r="BY24" s="5">
        <v>4654</v>
      </c>
      <c r="BZ24" s="5">
        <v>1039</v>
      </c>
      <c r="CA24" s="5">
        <v>23</v>
      </c>
      <c r="CB24" s="5">
        <v>0.78</v>
      </c>
      <c r="CC24" s="5">
        <v>0.02</v>
      </c>
      <c r="CD24" s="5">
        <v>1</v>
      </c>
      <c r="CE24" s="5">
        <v>4</v>
      </c>
      <c r="CF24" s="5">
        <v>2</v>
      </c>
      <c r="CG24" s="5">
        <v>4</v>
      </c>
      <c r="CH24" s="5">
        <v>53</v>
      </c>
      <c r="CI24" s="5">
        <v>42</v>
      </c>
      <c r="CJ24" s="5">
        <v>84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5">
        <v>2</v>
      </c>
      <c r="CR24" s="5">
        <v>8</v>
      </c>
      <c r="CS24" s="5">
        <v>0.64034999999999997</v>
      </c>
      <c r="CT24" s="5">
        <v>0.12421</v>
      </c>
      <c r="CU24" s="2" t="s">
        <v>173</v>
      </c>
    </row>
    <row r="25" spans="1:99" s="2" customFormat="1" x14ac:dyDescent="0.25">
      <c r="A25" s="2" t="s">
        <v>332</v>
      </c>
      <c r="C25" s="2" t="s">
        <v>333</v>
      </c>
      <c r="D25" s="2">
        <v>1941</v>
      </c>
      <c r="E25" s="2">
        <f t="shared" si="0"/>
        <v>74</v>
      </c>
      <c r="F25" s="2">
        <v>140</v>
      </c>
      <c r="G25" s="2">
        <v>150</v>
      </c>
      <c r="H25" s="2">
        <v>0</v>
      </c>
      <c r="I25" s="2">
        <v>70800</v>
      </c>
      <c r="J25" s="2">
        <v>59000</v>
      </c>
      <c r="K25" s="2">
        <v>70800</v>
      </c>
      <c r="L25" s="2">
        <f t="shared" si="1"/>
        <v>3084040920</v>
      </c>
      <c r="M25" s="2">
        <v>1389.82006</v>
      </c>
      <c r="N25" s="2">
        <f t="shared" si="2"/>
        <v>60540561.813600004</v>
      </c>
      <c r="O25" s="2">
        <f t="shared" si="3"/>
        <v>2.1715938437500002</v>
      </c>
      <c r="P25" s="2">
        <f t="shared" si="4"/>
        <v>5624407.2080116002</v>
      </c>
      <c r="Q25" s="2">
        <f t="shared" si="5"/>
        <v>5.6244072080116005</v>
      </c>
      <c r="R25" s="2">
        <v>0</v>
      </c>
      <c r="S25" s="2">
        <f t="shared" si="6"/>
        <v>0</v>
      </c>
      <c r="T25" s="2">
        <f t="shared" si="7"/>
        <v>0</v>
      </c>
      <c r="U25" s="2">
        <f t="shared" si="8"/>
        <v>0</v>
      </c>
      <c r="V25" s="2">
        <v>145076.04551</v>
      </c>
      <c r="W25" s="2">
        <f t="shared" si="9"/>
        <v>44.219178671447999</v>
      </c>
      <c r="X25" s="2">
        <f t="shared" si="10"/>
        <v>27.476532563320941</v>
      </c>
      <c r="Y25" s="2">
        <f t="shared" si="11"/>
        <v>5.2597752212875761</v>
      </c>
      <c r="Z25" s="2">
        <f t="shared" si="12"/>
        <v>50.941729439107917</v>
      </c>
      <c r="AA25" s="2">
        <f t="shared" si="13"/>
        <v>0.60761228767455788</v>
      </c>
      <c r="AB25" s="2">
        <f t="shared" si="14"/>
        <v>1.0916084879808838</v>
      </c>
      <c r="AC25" s="2">
        <v>140</v>
      </c>
      <c r="AD25" s="2">
        <f t="shared" si="15"/>
        <v>0.363869495993628</v>
      </c>
      <c r="AE25" s="2">
        <v>83.338099999999997</v>
      </c>
      <c r="AF25" s="2">
        <f t="shared" si="16"/>
        <v>0</v>
      </c>
      <c r="AG25" s="2">
        <f t="shared" si="17"/>
        <v>0.58022429555637389</v>
      </c>
      <c r="AH25" s="2">
        <f t="shared" si="18"/>
        <v>7.7284541078096264E-2</v>
      </c>
      <c r="AI25" s="2">
        <f t="shared" si="19"/>
        <v>2570034100</v>
      </c>
      <c r="AJ25" s="2">
        <f t="shared" si="20"/>
        <v>72775320</v>
      </c>
      <c r="AK25" s="2">
        <f t="shared" si="21"/>
        <v>72.775319999999994</v>
      </c>
      <c r="AL25" s="2" t="s">
        <v>334</v>
      </c>
      <c r="AM25" s="2" t="s">
        <v>155</v>
      </c>
      <c r="AN25" s="2" t="s">
        <v>335</v>
      </c>
      <c r="AO25" s="2" t="s">
        <v>336</v>
      </c>
      <c r="AP25" s="2" t="s">
        <v>337</v>
      </c>
      <c r="AQ25" s="2" t="s">
        <v>328</v>
      </c>
      <c r="AR25" s="2" t="s">
        <v>338</v>
      </c>
      <c r="AS25" s="2">
        <v>1</v>
      </c>
      <c r="AT25" s="2" t="s">
        <v>339</v>
      </c>
      <c r="AU25" s="2" t="s">
        <v>340</v>
      </c>
      <c r="AV25" s="2">
        <v>11</v>
      </c>
      <c r="AW25" s="5">
        <v>13</v>
      </c>
      <c r="AX25" s="5">
        <v>84</v>
      </c>
      <c r="AY25" s="5">
        <v>3</v>
      </c>
      <c r="AZ25" s="5">
        <v>3</v>
      </c>
      <c r="BA25" s="5">
        <v>0.4</v>
      </c>
      <c r="BB25" s="2">
        <v>0</v>
      </c>
      <c r="BC25" s="5">
        <v>0.2</v>
      </c>
      <c r="BD25" s="2">
        <v>0</v>
      </c>
      <c r="BE25" s="5">
        <v>0.2</v>
      </c>
      <c r="BF25" s="5">
        <v>46.4</v>
      </c>
      <c r="BG25" s="5">
        <v>18.399999999999999</v>
      </c>
      <c r="BH25" s="5">
        <v>26.8</v>
      </c>
      <c r="BI25" s="2">
        <v>0</v>
      </c>
      <c r="BJ25" s="2">
        <v>0</v>
      </c>
      <c r="BK25" s="5">
        <v>3</v>
      </c>
      <c r="BL25" s="5">
        <v>1.6</v>
      </c>
      <c r="BM25" s="2">
        <v>0</v>
      </c>
      <c r="BN25" s="2">
        <v>0</v>
      </c>
      <c r="BO25" s="5">
        <v>37740</v>
      </c>
      <c r="BP25" s="5">
        <v>3677</v>
      </c>
      <c r="BQ25" s="5">
        <v>266</v>
      </c>
      <c r="BR25" s="5">
        <v>26</v>
      </c>
      <c r="BS25" s="5">
        <v>0.21</v>
      </c>
      <c r="BT25" s="5">
        <v>0.02</v>
      </c>
      <c r="BU25" s="5">
        <v>45590</v>
      </c>
      <c r="BV25" s="5">
        <v>321</v>
      </c>
      <c r="BW25" s="5">
        <v>0.26</v>
      </c>
      <c r="BX25" s="5">
        <v>107008</v>
      </c>
      <c r="BY25" s="5">
        <v>1575</v>
      </c>
      <c r="BZ25" s="5">
        <v>754</v>
      </c>
      <c r="CA25" s="5">
        <v>11</v>
      </c>
      <c r="CB25" s="5">
        <v>1.44</v>
      </c>
      <c r="CC25" s="5">
        <v>0.02</v>
      </c>
      <c r="CD25" s="5">
        <v>3</v>
      </c>
      <c r="CE25" s="5">
        <v>9</v>
      </c>
      <c r="CF25" s="5">
        <v>5</v>
      </c>
      <c r="CG25" s="5">
        <v>7</v>
      </c>
      <c r="CH25" s="5">
        <v>50</v>
      </c>
      <c r="CI25" s="5">
        <v>38</v>
      </c>
      <c r="CJ25" s="5">
        <v>68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5">
        <v>4</v>
      </c>
      <c r="CR25" s="5">
        <v>16</v>
      </c>
      <c r="CS25" s="5">
        <v>0.52915999999999996</v>
      </c>
      <c r="CT25" s="5">
        <v>4.8919999999999998E-2</v>
      </c>
      <c r="CU25" s="2" t="s">
        <v>173</v>
      </c>
    </row>
    <row r="26" spans="1:99" s="2" customFormat="1" x14ac:dyDescent="0.25">
      <c r="A26" s="2" t="s">
        <v>341</v>
      </c>
      <c r="B26" s="2" t="s">
        <v>342</v>
      </c>
      <c r="C26" s="2" t="s">
        <v>343</v>
      </c>
      <c r="D26" s="2">
        <v>1942</v>
      </c>
      <c r="E26" s="2">
        <f t="shared" si="0"/>
        <v>73</v>
      </c>
      <c r="F26" s="2">
        <v>250</v>
      </c>
      <c r="G26" s="2">
        <v>250</v>
      </c>
      <c r="H26" s="2">
        <v>54800</v>
      </c>
      <c r="I26" s="2">
        <v>126000</v>
      </c>
      <c r="J26" s="2">
        <v>126000</v>
      </c>
      <c r="K26" s="2">
        <v>126000</v>
      </c>
      <c r="L26" s="2">
        <f t="shared" si="1"/>
        <v>5488547400</v>
      </c>
      <c r="M26" s="2">
        <v>1605</v>
      </c>
      <c r="N26" s="2">
        <f t="shared" si="2"/>
        <v>69913800</v>
      </c>
      <c r="O26" s="2">
        <f t="shared" si="3"/>
        <v>2.5078125</v>
      </c>
      <c r="P26" s="2">
        <f t="shared" si="4"/>
        <v>6495210.2999999998</v>
      </c>
      <c r="Q26" s="2">
        <f t="shared" si="5"/>
        <v>6.4952103000000001</v>
      </c>
      <c r="R26" s="2">
        <v>108</v>
      </c>
      <c r="S26" s="2">
        <f t="shared" si="6"/>
        <v>279.71891999999997</v>
      </c>
      <c r="T26" s="2">
        <f t="shared" si="7"/>
        <v>69120</v>
      </c>
      <c r="U26" s="2">
        <f t="shared" si="8"/>
        <v>3011040000</v>
      </c>
      <c r="V26" s="2">
        <v>111452.7099</v>
      </c>
      <c r="W26" s="2">
        <f t="shared" si="9"/>
        <v>33.970785977519995</v>
      </c>
      <c r="X26" s="2">
        <f t="shared" si="10"/>
        <v>21.1084745388006</v>
      </c>
      <c r="Y26" s="2">
        <f t="shared" si="11"/>
        <v>3.7601388106691291</v>
      </c>
      <c r="Z26" s="2">
        <f t="shared" si="12"/>
        <v>78.504492675265823</v>
      </c>
      <c r="AA26" s="2">
        <f t="shared" si="13"/>
        <v>0.21857623351817621</v>
      </c>
      <c r="AB26" s="2">
        <f t="shared" si="14"/>
        <v>0.94205391210318989</v>
      </c>
      <c r="AC26" s="2">
        <v>250</v>
      </c>
      <c r="AD26" s="2">
        <f t="shared" si="15"/>
        <v>0.3140179707010633</v>
      </c>
      <c r="AE26" s="2">
        <v>334.84100000000001</v>
      </c>
      <c r="AF26" s="2">
        <f t="shared" si="16"/>
        <v>43.065420560747661</v>
      </c>
      <c r="AG26" s="2">
        <f t="shared" si="17"/>
        <v>0.83206739814687469</v>
      </c>
      <c r="AH26" s="2">
        <f t="shared" si="18"/>
        <v>4.1791750247460915E-2</v>
      </c>
      <c r="AI26" s="2">
        <f t="shared" si="19"/>
        <v>5488547400</v>
      </c>
      <c r="AJ26" s="2">
        <f t="shared" si="20"/>
        <v>155418480</v>
      </c>
      <c r="AK26" s="2">
        <f t="shared" si="21"/>
        <v>155.41847999999999</v>
      </c>
      <c r="AL26" s="2" t="s">
        <v>344</v>
      </c>
      <c r="AM26" s="2" t="s">
        <v>345</v>
      </c>
      <c r="AN26" s="2" t="s">
        <v>346</v>
      </c>
      <c r="AO26" s="2" t="s">
        <v>347</v>
      </c>
      <c r="AP26" s="2" t="s">
        <v>348</v>
      </c>
      <c r="AQ26" s="2" t="s">
        <v>277</v>
      </c>
      <c r="AR26" s="2" t="s">
        <v>349</v>
      </c>
      <c r="AS26" s="2">
        <v>2</v>
      </c>
      <c r="AT26" s="2" t="s">
        <v>350</v>
      </c>
      <c r="AU26" s="2" t="s">
        <v>351</v>
      </c>
      <c r="AV26" s="2">
        <v>11</v>
      </c>
      <c r="AW26" s="5">
        <v>89</v>
      </c>
      <c r="AX26" s="5">
        <v>11</v>
      </c>
      <c r="AY26" s="2">
        <v>0</v>
      </c>
      <c r="AZ26" s="5">
        <v>2</v>
      </c>
      <c r="BA26" s="2">
        <v>0</v>
      </c>
      <c r="BB26" s="2">
        <v>0</v>
      </c>
      <c r="BC26" s="2">
        <v>0</v>
      </c>
      <c r="BD26" s="2">
        <v>0</v>
      </c>
      <c r="BE26" s="5">
        <v>0.1</v>
      </c>
      <c r="BF26" s="5">
        <v>83</v>
      </c>
      <c r="BG26" s="5">
        <v>2.6</v>
      </c>
      <c r="BH26" s="5">
        <v>12</v>
      </c>
      <c r="BI26" s="2">
        <v>0</v>
      </c>
      <c r="BJ26" s="2">
        <v>0</v>
      </c>
      <c r="BK26" s="5">
        <v>0.2</v>
      </c>
      <c r="BL26" s="5">
        <v>0.1</v>
      </c>
      <c r="BM26" s="2">
        <v>0</v>
      </c>
      <c r="BN26" s="5">
        <v>0.1</v>
      </c>
      <c r="BO26" s="5">
        <v>40824</v>
      </c>
      <c r="BP26" s="5">
        <v>3802</v>
      </c>
      <c r="BQ26" s="5">
        <v>216</v>
      </c>
      <c r="BR26" s="5">
        <v>20</v>
      </c>
      <c r="BS26" s="5">
        <v>0.2</v>
      </c>
      <c r="BT26" s="5">
        <v>0.02</v>
      </c>
      <c r="BU26" s="5">
        <v>51672</v>
      </c>
      <c r="BV26" s="5">
        <v>273</v>
      </c>
      <c r="BW26" s="5">
        <v>0.25</v>
      </c>
      <c r="BX26" s="5">
        <v>198092</v>
      </c>
      <c r="BY26" s="5">
        <v>3246</v>
      </c>
      <c r="BZ26" s="5">
        <v>1048</v>
      </c>
      <c r="CA26" s="5">
        <v>17</v>
      </c>
      <c r="CB26" s="5">
        <v>0.66</v>
      </c>
      <c r="CC26" s="5">
        <v>0.01</v>
      </c>
      <c r="CD26" s="5">
        <v>1</v>
      </c>
      <c r="CE26" s="5">
        <v>6</v>
      </c>
      <c r="CF26" s="5">
        <v>1</v>
      </c>
      <c r="CG26" s="5">
        <v>1</v>
      </c>
      <c r="CH26" s="5">
        <v>55</v>
      </c>
      <c r="CI26" s="5">
        <v>43</v>
      </c>
      <c r="CJ26" s="5">
        <v>92</v>
      </c>
      <c r="CK26" s="2">
        <v>0</v>
      </c>
      <c r="CL26" s="5">
        <v>1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5">
        <v>1</v>
      </c>
      <c r="CS26" s="5">
        <v>0.63639999999999997</v>
      </c>
      <c r="CT26" s="5">
        <v>9.9640000000000006E-2</v>
      </c>
      <c r="CU26" s="2" t="s">
        <v>142</v>
      </c>
    </row>
    <row r="27" spans="1:99" s="2" customFormat="1" x14ac:dyDescent="0.25">
      <c r="A27" s="2" t="s">
        <v>352</v>
      </c>
      <c r="C27" s="2" t="s">
        <v>353</v>
      </c>
      <c r="D27" s="2">
        <v>1919</v>
      </c>
      <c r="E27" s="2">
        <f t="shared" si="0"/>
        <v>96</v>
      </c>
      <c r="F27" s="2">
        <v>136</v>
      </c>
      <c r="G27" s="2">
        <v>150</v>
      </c>
      <c r="H27" s="2">
        <v>0</v>
      </c>
      <c r="I27" s="2">
        <v>265182</v>
      </c>
      <c r="J27" s="2">
        <v>221000</v>
      </c>
      <c r="K27" s="2">
        <v>265182</v>
      </c>
      <c r="L27" s="2">
        <f t="shared" si="1"/>
        <v>11551301401.800001</v>
      </c>
      <c r="M27" s="2">
        <v>6036.8823915000003</v>
      </c>
      <c r="N27" s="2">
        <f t="shared" si="2"/>
        <v>262966596.97374001</v>
      </c>
      <c r="O27" s="2">
        <f t="shared" si="3"/>
        <v>9.4326287367187511</v>
      </c>
      <c r="P27" s="2">
        <f t="shared" si="4"/>
        <v>24430417.874865692</v>
      </c>
      <c r="Q27" s="2">
        <f t="shared" si="5"/>
        <v>24.430417874865693</v>
      </c>
      <c r="R27" s="2">
        <v>0</v>
      </c>
      <c r="S27" s="2">
        <f t="shared" si="6"/>
        <v>0</v>
      </c>
      <c r="T27" s="2">
        <f t="shared" si="7"/>
        <v>0</v>
      </c>
      <c r="U27" s="2">
        <f t="shared" si="8"/>
        <v>0</v>
      </c>
      <c r="V27" s="2">
        <v>679187.34207000001</v>
      </c>
      <c r="W27" s="2">
        <f t="shared" si="9"/>
        <v>207.01630186293599</v>
      </c>
      <c r="X27" s="2">
        <f t="shared" si="10"/>
        <v>128.63400746400558</v>
      </c>
      <c r="Y27" s="2">
        <f t="shared" si="11"/>
        <v>11.81500716877601</v>
      </c>
      <c r="Z27" s="2">
        <f t="shared" si="12"/>
        <v>43.926877157533134</v>
      </c>
      <c r="AA27" s="2">
        <f t="shared" si="13"/>
        <v>0.75941672973707752</v>
      </c>
      <c r="AB27" s="2">
        <f t="shared" si="14"/>
        <v>0.96897523141617203</v>
      </c>
      <c r="AC27" s="2">
        <v>136</v>
      </c>
      <c r="AD27" s="2">
        <f t="shared" si="15"/>
        <v>0.3229917438053907</v>
      </c>
      <c r="AE27" s="2">
        <v>63.863</v>
      </c>
      <c r="AF27" s="2">
        <f t="shared" si="16"/>
        <v>0</v>
      </c>
      <c r="AG27" s="2">
        <f t="shared" si="17"/>
        <v>0.24006314143228147</v>
      </c>
      <c r="AH27" s="2">
        <f t="shared" si="18"/>
        <v>8.9620324011605954E-2</v>
      </c>
      <c r="AI27" s="2">
        <f t="shared" si="19"/>
        <v>9626737900</v>
      </c>
      <c r="AJ27" s="2">
        <f t="shared" si="20"/>
        <v>272599080</v>
      </c>
      <c r="AK27" s="2">
        <f t="shared" si="21"/>
        <v>272.59908000000001</v>
      </c>
      <c r="AL27" s="2" t="s">
        <v>354</v>
      </c>
      <c r="AM27" s="2" t="s">
        <v>155</v>
      </c>
      <c r="AN27" s="2" t="s">
        <v>188</v>
      </c>
      <c r="AO27" s="2" t="s">
        <v>189</v>
      </c>
      <c r="AP27" s="2" t="s">
        <v>190</v>
      </c>
      <c r="AQ27" s="2" t="s">
        <v>169</v>
      </c>
      <c r="AR27" s="2" t="s">
        <v>191</v>
      </c>
      <c r="AS27" s="2">
        <v>1</v>
      </c>
      <c r="AT27" s="2" t="s">
        <v>192</v>
      </c>
      <c r="AU27" s="2" t="s">
        <v>193</v>
      </c>
      <c r="AV27" s="2">
        <v>11</v>
      </c>
      <c r="AW27" s="5">
        <v>25</v>
      </c>
      <c r="AX27" s="5">
        <v>74</v>
      </c>
      <c r="AY27" s="5">
        <v>1</v>
      </c>
      <c r="AZ27" s="5">
        <v>0.4</v>
      </c>
      <c r="BA27" s="5">
        <v>0.3</v>
      </c>
      <c r="BB27" s="5">
        <v>0.1</v>
      </c>
      <c r="BC27" s="5">
        <v>0.8</v>
      </c>
      <c r="BD27" s="2">
        <v>0</v>
      </c>
      <c r="BE27" s="5">
        <v>0.4</v>
      </c>
      <c r="BF27" s="5">
        <v>51.9</v>
      </c>
      <c r="BG27" s="5">
        <v>15.9</v>
      </c>
      <c r="BH27" s="5">
        <v>26.7</v>
      </c>
      <c r="BI27" s="2">
        <v>0</v>
      </c>
      <c r="BJ27" s="2">
        <v>0</v>
      </c>
      <c r="BK27" s="5">
        <v>1.5</v>
      </c>
      <c r="BL27" s="5">
        <v>1.6</v>
      </c>
      <c r="BM27" s="2">
        <v>0</v>
      </c>
      <c r="BN27" s="5">
        <v>0.5</v>
      </c>
      <c r="BO27" s="5">
        <v>40122</v>
      </c>
      <c r="BP27" s="5">
        <v>4847</v>
      </c>
      <c r="BQ27" s="5">
        <v>159</v>
      </c>
      <c r="BR27" s="5">
        <v>19</v>
      </c>
      <c r="BS27" s="5">
        <v>0.19</v>
      </c>
      <c r="BT27" s="5">
        <v>0.02</v>
      </c>
      <c r="BU27" s="5">
        <v>53422</v>
      </c>
      <c r="BV27" s="5">
        <v>212</v>
      </c>
      <c r="BW27" s="5">
        <v>0.25</v>
      </c>
      <c r="BX27" s="5">
        <v>78432</v>
      </c>
      <c r="BY27" s="5">
        <v>6106</v>
      </c>
      <c r="BZ27" s="5">
        <v>311</v>
      </c>
      <c r="CA27" s="5">
        <v>24</v>
      </c>
      <c r="CB27" s="5">
        <v>1.37</v>
      </c>
      <c r="CC27" s="5">
        <v>0.11</v>
      </c>
      <c r="CD27" s="5">
        <v>11</v>
      </c>
      <c r="CE27" s="5">
        <v>15</v>
      </c>
      <c r="CF27" s="5">
        <v>10</v>
      </c>
      <c r="CG27" s="5">
        <v>6</v>
      </c>
      <c r="CH27" s="5">
        <v>42</v>
      </c>
      <c r="CI27" s="5">
        <v>33</v>
      </c>
      <c r="CJ27" s="5">
        <v>65</v>
      </c>
      <c r="CK27" s="5">
        <v>1</v>
      </c>
      <c r="CL27" s="5">
        <v>1</v>
      </c>
      <c r="CM27" s="2">
        <v>0</v>
      </c>
      <c r="CN27" s="2">
        <v>0</v>
      </c>
      <c r="CO27" s="2">
        <v>0</v>
      </c>
      <c r="CP27" s="2">
        <v>0</v>
      </c>
      <c r="CQ27" s="5">
        <v>3</v>
      </c>
      <c r="CR27" s="5">
        <v>12</v>
      </c>
      <c r="CS27" s="5">
        <v>0.40243000000000001</v>
      </c>
      <c r="CT27" s="2">
        <v>0</v>
      </c>
      <c r="CU27" s="2" t="s">
        <v>173</v>
      </c>
    </row>
    <row r="28" spans="1:99" s="2" customFormat="1" x14ac:dyDescent="0.25">
      <c r="A28" s="2" t="s">
        <v>355</v>
      </c>
      <c r="B28" s="2" t="s">
        <v>356</v>
      </c>
      <c r="C28" s="2" t="s">
        <v>357</v>
      </c>
      <c r="D28" s="2">
        <v>1941</v>
      </c>
      <c r="E28" s="2">
        <f t="shared" si="0"/>
        <v>74</v>
      </c>
      <c r="F28" s="2">
        <v>150</v>
      </c>
      <c r="G28" s="2">
        <v>150</v>
      </c>
      <c r="H28" s="2">
        <v>61400</v>
      </c>
      <c r="I28" s="2">
        <v>67100</v>
      </c>
      <c r="J28" s="2">
        <v>67100</v>
      </c>
      <c r="K28" s="2">
        <v>67100</v>
      </c>
      <c r="L28" s="2">
        <f t="shared" si="1"/>
        <v>2922869290</v>
      </c>
      <c r="M28" s="2">
        <v>1389.82006</v>
      </c>
      <c r="N28" s="2">
        <f t="shared" si="2"/>
        <v>60540561.813600004</v>
      </c>
      <c r="O28" s="2">
        <f t="shared" si="3"/>
        <v>2.1715938437500002</v>
      </c>
      <c r="P28" s="2">
        <f t="shared" si="4"/>
        <v>5624407.2080116002</v>
      </c>
      <c r="Q28" s="2">
        <f t="shared" si="5"/>
        <v>5.6244072080116005</v>
      </c>
      <c r="R28" s="2">
        <v>37</v>
      </c>
      <c r="S28" s="2">
        <f t="shared" si="6"/>
        <v>95.829629999999995</v>
      </c>
      <c r="T28" s="2">
        <f t="shared" si="7"/>
        <v>23680</v>
      </c>
      <c r="U28" s="2">
        <f t="shared" si="8"/>
        <v>1031560000</v>
      </c>
      <c r="V28" s="2">
        <v>145076.04551</v>
      </c>
      <c r="W28" s="2">
        <f t="shared" si="9"/>
        <v>44.219178671447999</v>
      </c>
      <c r="X28" s="2">
        <f t="shared" si="10"/>
        <v>27.476532563320941</v>
      </c>
      <c r="Y28" s="2">
        <f t="shared" si="11"/>
        <v>5.2597752212875761</v>
      </c>
      <c r="Z28" s="2">
        <f t="shared" si="12"/>
        <v>48.279520414747758</v>
      </c>
      <c r="AA28" s="2">
        <f t="shared" si="13"/>
        <v>0.534264157567793</v>
      </c>
      <c r="AB28" s="2">
        <f t="shared" si="14"/>
        <v>0.96559040829495513</v>
      </c>
      <c r="AC28" s="2">
        <v>150</v>
      </c>
      <c r="AD28" s="2">
        <f t="shared" si="15"/>
        <v>0.32186346943165173</v>
      </c>
      <c r="AE28" s="2">
        <v>83.338099999999997</v>
      </c>
      <c r="AF28" s="2">
        <f t="shared" si="16"/>
        <v>17.038176870176994</v>
      </c>
      <c r="AG28" s="2">
        <f t="shared" si="17"/>
        <v>0.54990183943266524</v>
      </c>
      <c r="AH28" s="2">
        <f t="shared" si="18"/>
        <v>6.795511063498777E-2</v>
      </c>
      <c r="AI28" s="2">
        <f t="shared" si="19"/>
        <v>2922869290</v>
      </c>
      <c r="AJ28" s="2">
        <f t="shared" si="20"/>
        <v>82766508</v>
      </c>
      <c r="AK28" s="2">
        <f t="shared" si="21"/>
        <v>82.766508000000002</v>
      </c>
      <c r="AL28" s="2" t="s">
        <v>334</v>
      </c>
      <c r="AM28" s="2" t="s">
        <v>155</v>
      </c>
      <c r="AN28" s="2" t="s">
        <v>335</v>
      </c>
      <c r="AO28" s="2" t="s">
        <v>336</v>
      </c>
      <c r="AP28" s="2" t="s">
        <v>337</v>
      </c>
      <c r="AQ28" s="2" t="s">
        <v>328</v>
      </c>
      <c r="AR28" s="2" t="s">
        <v>338</v>
      </c>
      <c r="AS28" s="2">
        <v>1</v>
      </c>
      <c r="AT28" s="2" t="s">
        <v>339</v>
      </c>
      <c r="AU28" s="2" t="s">
        <v>340</v>
      </c>
      <c r="AV28" s="2">
        <v>11</v>
      </c>
      <c r="AW28" s="5">
        <v>13</v>
      </c>
      <c r="AX28" s="5">
        <v>84</v>
      </c>
      <c r="AY28" s="5">
        <v>3</v>
      </c>
      <c r="AZ28" s="5">
        <v>3</v>
      </c>
      <c r="BA28" s="5">
        <v>0.4</v>
      </c>
      <c r="BB28" s="2">
        <v>0</v>
      </c>
      <c r="BC28" s="5">
        <v>0.2</v>
      </c>
      <c r="BD28" s="2">
        <v>0</v>
      </c>
      <c r="BE28" s="5">
        <v>0.2</v>
      </c>
      <c r="BF28" s="5">
        <v>46.4</v>
      </c>
      <c r="BG28" s="5">
        <v>18.399999999999999</v>
      </c>
      <c r="BH28" s="5">
        <v>26.8</v>
      </c>
      <c r="BI28" s="2">
        <v>0</v>
      </c>
      <c r="BJ28" s="2">
        <v>0</v>
      </c>
      <c r="BK28" s="5">
        <v>3</v>
      </c>
      <c r="BL28" s="5">
        <v>1.6</v>
      </c>
      <c r="BM28" s="2">
        <v>0</v>
      </c>
      <c r="BN28" s="2">
        <v>0</v>
      </c>
      <c r="BO28" s="5">
        <v>37740</v>
      </c>
      <c r="BP28" s="5">
        <v>3677</v>
      </c>
      <c r="BQ28" s="5">
        <v>266</v>
      </c>
      <c r="BR28" s="5">
        <v>26</v>
      </c>
      <c r="BS28" s="5">
        <v>0.21</v>
      </c>
      <c r="BT28" s="5">
        <v>0.02</v>
      </c>
      <c r="BU28" s="5">
        <v>45590</v>
      </c>
      <c r="BV28" s="5">
        <v>321</v>
      </c>
      <c r="BW28" s="5">
        <v>0.26</v>
      </c>
      <c r="BX28" s="5">
        <v>107008</v>
      </c>
      <c r="BY28" s="5">
        <v>1575</v>
      </c>
      <c r="BZ28" s="5">
        <v>754</v>
      </c>
      <c r="CA28" s="5">
        <v>11</v>
      </c>
      <c r="CB28" s="5">
        <v>1.44</v>
      </c>
      <c r="CC28" s="5">
        <v>0.02</v>
      </c>
      <c r="CD28" s="5">
        <v>3</v>
      </c>
      <c r="CE28" s="5">
        <v>9</v>
      </c>
      <c r="CF28" s="5">
        <v>5</v>
      </c>
      <c r="CG28" s="5">
        <v>7</v>
      </c>
      <c r="CH28" s="5">
        <v>50</v>
      </c>
      <c r="CI28" s="5">
        <v>38</v>
      </c>
      <c r="CJ28" s="5">
        <v>68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5">
        <v>4</v>
      </c>
      <c r="CR28" s="5">
        <v>16</v>
      </c>
      <c r="CS28" s="5">
        <v>0.52915999999999996</v>
      </c>
      <c r="CT28" s="5">
        <v>4.8919999999999998E-2</v>
      </c>
      <c r="CU28" s="2" t="s">
        <v>173</v>
      </c>
    </row>
    <row r="29" spans="1:99" s="2" customFormat="1" x14ac:dyDescent="0.25">
      <c r="A29" s="2" t="s">
        <v>358</v>
      </c>
      <c r="B29" s="2" t="s">
        <v>359</v>
      </c>
      <c r="C29" s="2" t="s">
        <v>360</v>
      </c>
      <c r="D29" s="2">
        <v>1927</v>
      </c>
      <c r="E29" s="2">
        <f t="shared" si="0"/>
        <v>88</v>
      </c>
      <c r="F29" s="2">
        <v>71.599999999999994</v>
      </c>
      <c r="G29" s="2">
        <v>96</v>
      </c>
      <c r="H29" s="2">
        <v>410000</v>
      </c>
      <c r="I29" s="2">
        <v>287000</v>
      </c>
      <c r="J29" s="2">
        <v>248800</v>
      </c>
      <c r="K29" s="2">
        <v>287000</v>
      </c>
      <c r="L29" s="2">
        <f t="shared" si="1"/>
        <v>12501691300</v>
      </c>
      <c r="M29" s="2">
        <v>18180</v>
      </c>
      <c r="N29" s="2">
        <f t="shared" si="2"/>
        <v>791920800</v>
      </c>
      <c r="O29" s="2">
        <f t="shared" si="3"/>
        <v>28.40625</v>
      </c>
      <c r="P29" s="2">
        <f t="shared" si="4"/>
        <v>73571914.799999997</v>
      </c>
      <c r="Q29" s="2">
        <f t="shared" si="5"/>
        <v>73.571914800000002</v>
      </c>
      <c r="R29" s="2">
        <v>3980</v>
      </c>
      <c r="S29" s="2">
        <f t="shared" si="6"/>
        <v>10308.160199999998</v>
      </c>
      <c r="T29" s="2">
        <f t="shared" si="7"/>
        <v>2547200</v>
      </c>
      <c r="U29" s="2">
        <f t="shared" si="8"/>
        <v>110962400000</v>
      </c>
      <c r="V29" s="2">
        <v>1255833.8754</v>
      </c>
      <c r="W29" s="2">
        <f t="shared" si="9"/>
        <v>382.77816522192001</v>
      </c>
      <c r="X29" s="2">
        <f t="shared" si="10"/>
        <v>237.84740099750761</v>
      </c>
      <c r="Y29" s="2">
        <f t="shared" si="11"/>
        <v>12.588848814312765</v>
      </c>
      <c r="Z29" s="2">
        <f t="shared" si="12"/>
        <v>15.786542416867949</v>
      </c>
      <c r="AA29" s="2">
        <f t="shared" si="13"/>
        <v>1.2472820383315155</v>
      </c>
      <c r="AB29" s="2">
        <f t="shared" si="14"/>
        <v>0.6614473079693276</v>
      </c>
      <c r="AC29" s="2">
        <v>71.599999999999994</v>
      </c>
      <c r="AD29" s="2">
        <f t="shared" si="15"/>
        <v>0.22048243598977585</v>
      </c>
      <c r="AE29" s="2">
        <v>4722.54</v>
      </c>
      <c r="AF29" s="2">
        <f t="shared" si="16"/>
        <v>140.1100110011001</v>
      </c>
      <c r="AG29" s="2">
        <f t="shared" si="17"/>
        <v>4.971547513118188E-2</v>
      </c>
      <c r="AH29" s="2">
        <f t="shared" si="18"/>
        <v>0.23973396654559651</v>
      </c>
      <c r="AI29" s="2">
        <f t="shared" si="19"/>
        <v>10837703120</v>
      </c>
      <c r="AJ29" s="2">
        <f t="shared" si="20"/>
        <v>306889824</v>
      </c>
      <c r="AK29" s="2">
        <f t="shared" si="21"/>
        <v>306.88982399999998</v>
      </c>
      <c r="AL29" s="2" t="s">
        <v>361</v>
      </c>
      <c r="AM29" s="2" t="s">
        <v>155</v>
      </c>
      <c r="AN29" s="2" t="s">
        <v>155</v>
      </c>
      <c r="AO29" s="2" t="s">
        <v>362</v>
      </c>
      <c r="AP29" s="2" t="s">
        <v>363</v>
      </c>
      <c r="AQ29" s="2" t="s">
        <v>221</v>
      </c>
      <c r="AR29" s="2" t="s">
        <v>364</v>
      </c>
      <c r="AS29" s="2">
        <v>5</v>
      </c>
      <c r="AT29" s="2" t="s">
        <v>365</v>
      </c>
      <c r="AU29" s="2" t="s">
        <v>366</v>
      </c>
      <c r="AV29" s="2">
        <v>9</v>
      </c>
      <c r="AW29" s="5">
        <v>50</v>
      </c>
      <c r="AX29" s="5">
        <v>49</v>
      </c>
      <c r="AY29" s="5">
        <v>2</v>
      </c>
      <c r="AZ29" s="5">
        <v>0.5</v>
      </c>
      <c r="BA29" s="5">
        <v>0.5</v>
      </c>
      <c r="BB29" s="5">
        <v>0.5</v>
      </c>
      <c r="BC29" s="5">
        <v>3.7</v>
      </c>
      <c r="BD29" s="5">
        <v>0.7</v>
      </c>
      <c r="BE29" s="5">
        <v>1.6</v>
      </c>
      <c r="BF29" s="5">
        <v>35.799999999999997</v>
      </c>
      <c r="BG29" s="5">
        <v>15.7</v>
      </c>
      <c r="BH29" s="5">
        <v>14.6</v>
      </c>
      <c r="BI29" s="2">
        <v>0</v>
      </c>
      <c r="BJ29" s="2">
        <v>0</v>
      </c>
      <c r="BK29" s="5">
        <v>17.399999999999999</v>
      </c>
      <c r="BL29" s="5">
        <v>8.9</v>
      </c>
      <c r="BM29" s="2">
        <v>0</v>
      </c>
      <c r="BN29" s="5">
        <v>0.3</v>
      </c>
      <c r="BO29" s="5">
        <v>466390</v>
      </c>
      <c r="BP29" s="5">
        <v>131782</v>
      </c>
      <c r="BQ29" s="5">
        <v>51</v>
      </c>
      <c r="BR29" s="5">
        <v>14</v>
      </c>
      <c r="BS29" s="5">
        <v>0.12</v>
      </c>
      <c r="BT29" s="5">
        <v>0.03</v>
      </c>
      <c r="BU29" s="5">
        <v>739025</v>
      </c>
      <c r="BV29" s="5">
        <v>81</v>
      </c>
      <c r="BW29" s="5">
        <v>0.19</v>
      </c>
      <c r="BX29" s="5">
        <v>7417918</v>
      </c>
      <c r="BY29" s="5">
        <v>942593</v>
      </c>
      <c r="BZ29" s="5">
        <v>816</v>
      </c>
      <c r="CA29" s="5">
        <v>104</v>
      </c>
      <c r="CB29" s="5">
        <v>1.76</v>
      </c>
      <c r="CC29" s="5">
        <v>0.23</v>
      </c>
      <c r="CD29" s="5">
        <v>19</v>
      </c>
      <c r="CE29" s="5">
        <v>18</v>
      </c>
      <c r="CF29" s="5">
        <v>31</v>
      </c>
      <c r="CG29" s="5">
        <v>14</v>
      </c>
      <c r="CH29" s="5">
        <v>18</v>
      </c>
      <c r="CI29" s="5">
        <v>10</v>
      </c>
      <c r="CJ29" s="5">
        <v>12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5">
        <v>21</v>
      </c>
      <c r="CR29" s="5">
        <v>55</v>
      </c>
      <c r="CS29" s="5">
        <v>0.77764</v>
      </c>
      <c r="CT29" s="5">
        <v>0.46716999999999997</v>
      </c>
      <c r="CU29" s="2" t="s">
        <v>142</v>
      </c>
    </row>
    <row r="30" spans="1:99" s="2" customFormat="1" x14ac:dyDescent="0.25">
      <c r="A30" s="2" t="s">
        <v>367</v>
      </c>
      <c r="B30" s="2" t="s">
        <v>368</v>
      </c>
      <c r="C30" s="2" t="s">
        <v>369</v>
      </c>
      <c r="D30" s="2">
        <v>1942</v>
      </c>
      <c r="E30" s="2">
        <f t="shared" si="0"/>
        <v>73</v>
      </c>
      <c r="F30" s="2">
        <v>132</v>
      </c>
      <c r="G30" s="2">
        <v>150</v>
      </c>
      <c r="H30" s="2">
        <v>39000</v>
      </c>
      <c r="I30" s="2">
        <v>240500</v>
      </c>
      <c r="J30" s="2">
        <v>117500</v>
      </c>
      <c r="K30" s="2">
        <v>240500</v>
      </c>
      <c r="L30" s="2">
        <f t="shared" si="1"/>
        <v>10476155950</v>
      </c>
      <c r="M30" s="2">
        <v>3930</v>
      </c>
      <c r="N30" s="2">
        <f t="shared" si="2"/>
        <v>171190800</v>
      </c>
      <c r="O30" s="2">
        <f t="shared" si="3"/>
        <v>6.140625</v>
      </c>
      <c r="P30" s="2">
        <f t="shared" si="4"/>
        <v>15904159.800000001</v>
      </c>
      <c r="Q30" s="2">
        <f t="shared" si="5"/>
        <v>15.9041598</v>
      </c>
      <c r="R30" s="2">
        <v>189</v>
      </c>
      <c r="S30" s="2">
        <f t="shared" si="6"/>
        <v>489.50810999999999</v>
      </c>
      <c r="T30" s="2">
        <f t="shared" si="7"/>
        <v>120960</v>
      </c>
      <c r="U30" s="2">
        <f t="shared" si="8"/>
        <v>5269320000</v>
      </c>
      <c r="V30" s="2">
        <v>599032.14841000002</v>
      </c>
      <c r="W30" s="2">
        <f t="shared" si="9"/>
        <v>182.584998835368</v>
      </c>
      <c r="X30" s="2">
        <f t="shared" si="10"/>
        <v>113.45309471596354</v>
      </c>
      <c r="Y30" s="2">
        <f t="shared" si="11"/>
        <v>12.915303578226807</v>
      </c>
      <c r="Z30" s="2">
        <f t="shared" si="12"/>
        <v>61.195788266659193</v>
      </c>
      <c r="AA30" s="2">
        <f t="shared" si="13"/>
        <v>1.2597811749726462</v>
      </c>
      <c r="AB30" s="2">
        <f t="shared" si="14"/>
        <v>1.3908133696967999</v>
      </c>
      <c r="AC30" s="2">
        <v>132</v>
      </c>
      <c r="AD30" s="2">
        <f t="shared" si="15"/>
        <v>0.46360445656559995</v>
      </c>
      <c r="AE30" s="2">
        <v>104.511</v>
      </c>
      <c r="AF30" s="2">
        <f t="shared" si="16"/>
        <v>30.778625954198475</v>
      </c>
      <c r="AG30" s="2">
        <f t="shared" si="17"/>
        <v>0.41450213426539778</v>
      </c>
      <c r="AH30" s="2">
        <f t="shared" si="18"/>
        <v>0.10973388420514456</v>
      </c>
      <c r="AI30" s="2">
        <f t="shared" si="19"/>
        <v>5118288250</v>
      </c>
      <c r="AJ30" s="2">
        <f t="shared" si="20"/>
        <v>144933900</v>
      </c>
      <c r="AK30" s="2">
        <f t="shared" si="21"/>
        <v>144.93389999999999</v>
      </c>
      <c r="AL30" s="2" t="s">
        <v>370</v>
      </c>
      <c r="AM30" s="2" t="s">
        <v>155</v>
      </c>
      <c r="AN30" s="2" t="s">
        <v>368</v>
      </c>
      <c r="AO30" s="2" t="s">
        <v>371</v>
      </c>
      <c r="AP30" s="2" t="s">
        <v>372</v>
      </c>
      <c r="AQ30" s="2" t="s">
        <v>231</v>
      </c>
      <c r="AR30" s="2" t="s">
        <v>373</v>
      </c>
      <c r="AS30" s="2">
        <v>1</v>
      </c>
      <c r="AT30" s="2" t="s">
        <v>374</v>
      </c>
      <c r="AU30" s="2" t="s">
        <v>375</v>
      </c>
      <c r="AV30" s="2">
        <v>11</v>
      </c>
      <c r="AW30" s="5">
        <v>58</v>
      </c>
      <c r="AX30" s="5">
        <v>39</v>
      </c>
      <c r="AY30" s="5">
        <v>3</v>
      </c>
      <c r="AZ30" s="5">
        <v>4.9000000000000004</v>
      </c>
      <c r="BA30" s="2">
        <v>0</v>
      </c>
      <c r="BB30" s="5">
        <v>0.2</v>
      </c>
      <c r="BC30" s="5">
        <v>0.1</v>
      </c>
      <c r="BD30" s="2">
        <v>0</v>
      </c>
      <c r="BE30" s="2">
        <v>0</v>
      </c>
      <c r="BF30" s="5">
        <v>73.900000000000006</v>
      </c>
      <c r="BG30" s="5">
        <v>3.5</v>
      </c>
      <c r="BH30" s="5">
        <v>10.7</v>
      </c>
      <c r="BI30" s="2">
        <v>0</v>
      </c>
      <c r="BJ30" s="2">
        <v>0</v>
      </c>
      <c r="BK30" s="5">
        <v>5.8</v>
      </c>
      <c r="BL30" s="5">
        <v>0.7</v>
      </c>
      <c r="BM30" s="2">
        <v>0</v>
      </c>
      <c r="BN30" s="2">
        <v>0</v>
      </c>
      <c r="BO30" s="5">
        <v>29844</v>
      </c>
      <c r="BP30" s="5">
        <v>2844</v>
      </c>
      <c r="BQ30" s="5">
        <v>210</v>
      </c>
      <c r="BR30" s="5">
        <v>20</v>
      </c>
      <c r="BS30" s="5">
        <v>0.2</v>
      </c>
      <c r="BT30" s="5">
        <v>0.02</v>
      </c>
      <c r="BU30" s="5">
        <v>37923</v>
      </c>
      <c r="BV30" s="5">
        <v>267</v>
      </c>
      <c r="BW30" s="5">
        <v>0.25</v>
      </c>
      <c r="BX30" s="5">
        <v>113318</v>
      </c>
      <c r="BY30" s="5">
        <v>7248</v>
      </c>
      <c r="BZ30" s="5">
        <v>798</v>
      </c>
      <c r="CA30" s="5">
        <v>51</v>
      </c>
      <c r="CB30" s="5">
        <v>1.22</v>
      </c>
      <c r="CC30" s="5">
        <v>0.08</v>
      </c>
      <c r="CD30" s="5">
        <v>3</v>
      </c>
      <c r="CE30" s="5">
        <v>5</v>
      </c>
      <c r="CF30" s="5">
        <v>13</v>
      </c>
      <c r="CG30" s="5">
        <v>7</v>
      </c>
      <c r="CH30" s="5">
        <v>41</v>
      </c>
      <c r="CI30" s="5">
        <v>30</v>
      </c>
      <c r="CJ30" s="5">
        <v>42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5">
        <v>13</v>
      </c>
      <c r="CR30" s="5">
        <v>46</v>
      </c>
      <c r="CS30" s="5">
        <v>0.59202999999999995</v>
      </c>
      <c r="CT30" s="5">
        <v>8.4510000000000002E-2</v>
      </c>
      <c r="CU30" s="2" t="s">
        <v>142</v>
      </c>
    </row>
    <row r="31" spans="1:99" s="2" customFormat="1" x14ac:dyDescent="0.25">
      <c r="A31" s="2" t="s">
        <v>376</v>
      </c>
      <c r="B31" s="2" t="s">
        <v>342</v>
      </c>
      <c r="C31" s="2" t="s">
        <v>377</v>
      </c>
      <c r="D31" s="2">
        <v>1928</v>
      </c>
      <c r="E31" s="2">
        <f t="shared" si="0"/>
        <v>87</v>
      </c>
      <c r="F31" s="2">
        <v>214.3</v>
      </c>
      <c r="G31" s="2">
        <v>216</v>
      </c>
      <c r="H31" s="2">
        <v>152000</v>
      </c>
      <c r="I31" s="2">
        <v>207000</v>
      </c>
      <c r="J31" s="2">
        <v>160000</v>
      </c>
      <c r="K31" s="2">
        <v>207000</v>
      </c>
      <c r="L31" s="2">
        <f t="shared" si="1"/>
        <v>9016899300</v>
      </c>
      <c r="M31" s="2">
        <v>3004</v>
      </c>
      <c r="N31" s="2">
        <f t="shared" si="2"/>
        <v>130854240</v>
      </c>
      <c r="O31" s="2">
        <f t="shared" si="3"/>
        <v>4.6937500000000005</v>
      </c>
      <c r="P31" s="2">
        <f t="shared" si="4"/>
        <v>12156767.439999999</v>
      </c>
      <c r="Q31" s="2">
        <f t="shared" si="5"/>
        <v>12.156767440000001</v>
      </c>
      <c r="R31" s="2">
        <v>176</v>
      </c>
      <c r="S31" s="2">
        <f t="shared" si="6"/>
        <v>455.83823999999998</v>
      </c>
      <c r="T31" s="2">
        <f t="shared" si="7"/>
        <v>112640</v>
      </c>
      <c r="U31" s="2">
        <f t="shared" si="8"/>
        <v>4906880000</v>
      </c>
      <c r="V31" s="2">
        <v>390021.40805000003</v>
      </c>
      <c r="W31" s="2">
        <f t="shared" si="9"/>
        <v>118.87852517364</v>
      </c>
      <c r="X31" s="2">
        <f t="shared" si="10"/>
        <v>73.867714556221713</v>
      </c>
      <c r="Y31" s="2">
        <f t="shared" si="11"/>
        <v>9.6180990516122318</v>
      </c>
      <c r="Z31" s="2">
        <f t="shared" si="12"/>
        <v>68.907964312046744</v>
      </c>
      <c r="AA31" s="2">
        <f t="shared" si="13"/>
        <v>0.60235332744369585</v>
      </c>
      <c r="AB31" s="2">
        <f t="shared" si="14"/>
        <v>0.96464719055595061</v>
      </c>
      <c r="AC31" s="2">
        <v>214.3</v>
      </c>
      <c r="AD31" s="2">
        <f t="shared" si="15"/>
        <v>0.3215490635186502</v>
      </c>
      <c r="AE31" s="2">
        <v>250.71100000000001</v>
      </c>
      <c r="AF31" s="2">
        <f t="shared" si="16"/>
        <v>37.496671105193073</v>
      </c>
      <c r="AG31" s="2">
        <f t="shared" si="17"/>
        <v>0.53385211652623132</v>
      </c>
      <c r="AH31" s="2">
        <f t="shared" si="18"/>
        <v>6.1597915247916461E-2</v>
      </c>
      <c r="AI31" s="2">
        <f t="shared" si="19"/>
        <v>6969584000</v>
      </c>
      <c r="AJ31" s="2">
        <f t="shared" si="20"/>
        <v>197356800</v>
      </c>
      <c r="AK31" s="2">
        <f t="shared" si="21"/>
        <v>197.35679999999999</v>
      </c>
      <c r="AL31" s="2" t="s">
        <v>378</v>
      </c>
      <c r="AM31" s="2" t="s">
        <v>379</v>
      </c>
      <c r="AN31" s="2" t="s">
        <v>380</v>
      </c>
      <c r="AO31" s="2" t="s">
        <v>381</v>
      </c>
      <c r="AP31" s="2" t="s">
        <v>382</v>
      </c>
      <c r="AQ31" s="2" t="s">
        <v>383</v>
      </c>
      <c r="AR31" s="2" t="s">
        <v>384</v>
      </c>
      <c r="AS31" s="2">
        <v>2</v>
      </c>
      <c r="AT31" s="2" t="s">
        <v>385</v>
      </c>
      <c r="AU31" s="2" t="s">
        <v>386</v>
      </c>
      <c r="AV31" s="2">
        <v>11</v>
      </c>
      <c r="AW31" s="5">
        <v>18</v>
      </c>
      <c r="AX31" s="5">
        <v>78</v>
      </c>
      <c r="AY31" s="5">
        <v>4</v>
      </c>
      <c r="AZ31" s="5">
        <v>0.6</v>
      </c>
      <c r="BA31" s="2">
        <v>0</v>
      </c>
      <c r="BB31" s="5">
        <v>0.1</v>
      </c>
      <c r="BC31" s="5">
        <v>0.3</v>
      </c>
      <c r="BD31" s="5">
        <v>0.1</v>
      </c>
      <c r="BE31" s="5">
        <v>0.6</v>
      </c>
      <c r="BF31" s="5">
        <v>72.599999999999994</v>
      </c>
      <c r="BG31" s="5">
        <v>7.6</v>
      </c>
      <c r="BH31" s="5">
        <v>14.9</v>
      </c>
      <c r="BI31" s="2">
        <v>0</v>
      </c>
      <c r="BJ31" s="2">
        <v>0</v>
      </c>
      <c r="BK31" s="5">
        <v>2.9</v>
      </c>
      <c r="BL31" s="5">
        <v>0.3</v>
      </c>
      <c r="BM31" s="2">
        <v>0</v>
      </c>
      <c r="BN31" s="2">
        <v>0</v>
      </c>
      <c r="BO31" s="5">
        <v>25528</v>
      </c>
      <c r="BP31" s="5">
        <v>2398</v>
      </c>
      <c r="BQ31" s="5">
        <v>184</v>
      </c>
      <c r="BR31" s="5">
        <v>17</v>
      </c>
      <c r="BS31" s="5">
        <v>0.2</v>
      </c>
      <c r="BT31" s="5">
        <v>0.02</v>
      </c>
      <c r="BU31" s="5">
        <v>33662</v>
      </c>
      <c r="BV31" s="5">
        <v>242</v>
      </c>
      <c r="BW31" s="5">
        <v>0.26</v>
      </c>
      <c r="BX31" s="5">
        <v>133360</v>
      </c>
      <c r="BY31" s="5">
        <v>5739</v>
      </c>
      <c r="BZ31" s="5">
        <v>959</v>
      </c>
      <c r="CA31" s="5">
        <v>41</v>
      </c>
      <c r="CB31" s="5">
        <v>0.6</v>
      </c>
      <c r="CC31" s="5">
        <v>0.03</v>
      </c>
      <c r="CD31" s="5">
        <v>6</v>
      </c>
      <c r="CE31" s="5">
        <v>15</v>
      </c>
      <c r="CF31" s="5">
        <v>10</v>
      </c>
      <c r="CG31" s="5">
        <v>14</v>
      </c>
      <c r="CH31" s="5">
        <v>46</v>
      </c>
      <c r="CI31" s="5">
        <v>33</v>
      </c>
      <c r="CJ31" s="5">
        <v>52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5">
        <v>5</v>
      </c>
      <c r="CR31" s="5">
        <v>19</v>
      </c>
      <c r="CS31" s="5">
        <v>0.68110999999999999</v>
      </c>
      <c r="CT31" s="5">
        <v>0.13245999999999999</v>
      </c>
      <c r="CU31" s="2" t="s">
        <v>142</v>
      </c>
    </row>
    <row r="32" spans="1:99" s="2" customFormat="1" x14ac:dyDescent="0.25">
      <c r="A32" s="2" t="s">
        <v>387</v>
      </c>
      <c r="B32" s="2" t="s">
        <v>342</v>
      </c>
      <c r="C32" s="2" t="s">
        <v>388</v>
      </c>
      <c r="D32" s="2">
        <v>1919</v>
      </c>
      <c r="E32" s="2">
        <f t="shared" si="0"/>
        <v>96</v>
      </c>
      <c r="F32" s="2">
        <v>236</v>
      </c>
      <c r="G32" s="2">
        <v>236</v>
      </c>
      <c r="H32" s="2">
        <v>225200</v>
      </c>
      <c r="I32" s="2">
        <v>712</v>
      </c>
      <c r="J32" s="2">
        <v>666</v>
      </c>
      <c r="K32" s="2">
        <v>712</v>
      </c>
      <c r="L32" s="2">
        <f t="shared" si="1"/>
        <v>31014648.800000001</v>
      </c>
      <c r="M32" s="2">
        <v>2067</v>
      </c>
      <c r="N32" s="2">
        <f t="shared" si="2"/>
        <v>90038520</v>
      </c>
      <c r="O32" s="2">
        <f t="shared" si="3"/>
        <v>3.2296875000000003</v>
      </c>
      <c r="P32" s="2">
        <f t="shared" si="4"/>
        <v>8364859.6200000001</v>
      </c>
      <c r="Q32" s="2">
        <f t="shared" si="5"/>
        <v>8.3648596200000007</v>
      </c>
      <c r="R32" s="2">
        <v>1608</v>
      </c>
      <c r="S32" s="2">
        <f t="shared" si="6"/>
        <v>4164.7039199999999</v>
      </c>
      <c r="T32" s="2">
        <f t="shared" si="7"/>
        <v>1029120</v>
      </c>
      <c r="U32" s="2">
        <f t="shared" si="8"/>
        <v>44831040000</v>
      </c>
      <c r="V32" s="2">
        <v>109560.28006</v>
      </c>
      <c r="W32" s="2">
        <f t="shared" si="9"/>
        <v>33.393973362288001</v>
      </c>
      <c r="X32" s="2">
        <f t="shared" si="10"/>
        <v>20.750059681683641</v>
      </c>
      <c r="Y32" s="2">
        <f t="shared" si="11"/>
        <v>3.2571192482466529</v>
      </c>
      <c r="Z32" s="2">
        <f t="shared" si="12"/>
        <v>0.34445978010300482</v>
      </c>
      <c r="AA32" s="2">
        <f t="shared" si="13"/>
        <v>40.650112806512126</v>
      </c>
      <c r="AB32" s="2">
        <f t="shared" si="14"/>
        <v>4.3787260182585356E-3</v>
      </c>
      <c r="AC32" s="2">
        <v>236</v>
      </c>
      <c r="AD32" s="2">
        <f t="shared" si="15"/>
        <v>1.4595753394195119E-3</v>
      </c>
      <c r="AE32" s="2">
        <v>3685.79</v>
      </c>
      <c r="AF32" s="2">
        <f t="shared" si="16"/>
        <v>497.88098693759071</v>
      </c>
      <c r="AG32" s="2">
        <f t="shared" si="17"/>
        <v>3.2171387714192692E-3</v>
      </c>
      <c r="AH32" s="2">
        <f t="shared" si="18"/>
        <v>10.1824506917658</v>
      </c>
      <c r="AI32" s="2">
        <f t="shared" si="19"/>
        <v>29010893.400000002</v>
      </c>
      <c r="AJ32" s="2">
        <f t="shared" si="20"/>
        <v>821497.68</v>
      </c>
      <c r="AK32" s="2">
        <f t="shared" si="21"/>
        <v>0.82149768000000001</v>
      </c>
      <c r="AL32" s="2" t="s">
        <v>389</v>
      </c>
      <c r="AM32" s="2" t="s">
        <v>390</v>
      </c>
      <c r="AN32" s="2" t="s">
        <v>155</v>
      </c>
      <c r="AO32" s="2" t="s">
        <v>391</v>
      </c>
      <c r="AP32" s="2" t="s">
        <v>392</v>
      </c>
      <c r="AQ32" s="2" t="s">
        <v>383</v>
      </c>
      <c r="AR32" s="2" t="s">
        <v>364</v>
      </c>
      <c r="AS32" s="2">
        <v>4</v>
      </c>
      <c r="AT32" s="2" t="s">
        <v>393</v>
      </c>
      <c r="AU32" s="2" t="s">
        <v>394</v>
      </c>
      <c r="AV32" s="2">
        <v>11</v>
      </c>
      <c r="AW32" s="5">
        <v>62</v>
      </c>
      <c r="AX32" s="5">
        <v>37</v>
      </c>
      <c r="AY32" s="5">
        <v>1</v>
      </c>
      <c r="AZ32" s="5">
        <v>1</v>
      </c>
      <c r="BA32" s="5">
        <v>0.1</v>
      </c>
      <c r="BB32" s="5">
        <v>0.3</v>
      </c>
      <c r="BC32" s="5">
        <v>0.3</v>
      </c>
      <c r="BD32" s="2">
        <v>0</v>
      </c>
      <c r="BE32" s="5">
        <v>0.3</v>
      </c>
      <c r="BF32" s="5">
        <v>66.900000000000006</v>
      </c>
      <c r="BG32" s="5">
        <v>10.5</v>
      </c>
      <c r="BH32" s="5">
        <v>17.3</v>
      </c>
      <c r="BI32" s="2">
        <v>0</v>
      </c>
      <c r="BJ32" s="2">
        <v>0</v>
      </c>
      <c r="BK32" s="5">
        <v>2.4</v>
      </c>
      <c r="BL32" s="5">
        <v>0.7</v>
      </c>
      <c r="BM32" s="2">
        <v>0</v>
      </c>
      <c r="BN32" s="5">
        <v>0.3</v>
      </c>
      <c r="BO32" s="5">
        <v>664643</v>
      </c>
      <c r="BP32" s="5">
        <v>69497</v>
      </c>
      <c r="BQ32" s="5">
        <v>162</v>
      </c>
      <c r="BR32" s="5">
        <v>17</v>
      </c>
      <c r="BS32" s="5">
        <v>0.15</v>
      </c>
      <c r="BT32" s="5">
        <v>0.02</v>
      </c>
      <c r="BU32" s="5">
        <v>833801</v>
      </c>
      <c r="BV32" s="5">
        <v>203</v>
      </c>
      <c r="BW32" s="5">
        <v>0.19</v>
      </c>
      <c r="BX32" s="5">
        <v>3025680</v>
      </c>
      <c r="BY32" s="5">
        <v>106993</v>
      </c>
      <c r="BZ32" s="5">
        <v>738</v>
      </c>
      <c r="CA32" s="5">
        <v>26</v>
      </c>
      <c r="CB32" s="5">
        <v>0.94</v>
      </c>
      <c r="CC32" s="5">
        <v>0.03</v>
      </c>
      <c r="CD32" s="5">
        <v>5</v>
      </c>
      <c r="CE32" s="5">
        <v>11</v>
      </c>
      <c r="CF32" s="5">
        <v>8</v>
      </c>
      <c r="CG32" s="5">
        <v>8</v>
      </c>
      <c r="CH32" s="5">
        <v>47</v>
      </c>
      <c r="CI32" s="5">
        <v>37</v>
      </c>
      <c r="CJ32" s="5">
        <v>65</v>
      </c>
      <c r="CK32" s="5">
        <v>1</v>
      </c>
      <c r="CL32" s="5">
        <v>1</v>
      </c>
      <c r="CM32" s="2">
        <v>0</v>
      </c>
      <c r="CN32" s="2">
        <v>0</v>
      </c>
      <c r="CO32" s="2">
        <v>0</v>
      </c>
      <c r="CP32" s="2">
        <v>0</v>
      </c>
      <c r="CQ32" s="5">
        <v>4</v>
      </c>
      <c r="CR32" s="5">
        <v>15</v>
      </c>
      <c r="CS32" s="5">
        <v>0.74511000000000005</v>
      </c>
      <c r="CT32" s="5">
        <v>0.21753</v>
      </c>
      <c r="CU32" s="2" t="s">
        <v>142</v>
      </c>
    </row>
    <row r="33" spans="1:99" s="2" customFormat="1" x14ac:dyDescent="0.25">
      <c r="A33" s="2" t="s">
        <v>395</v>
      </c>
      <c r="B33" s="2" t="s">
        <v>342</v>
      </c>
      <c r="C33" s="2" t="s">
        <v>396</v>
      </c>
      <c r="D33" s="2">
        <v>1915</v>
      </c>
      <c r="E33" s="2">
        <f t="shared" si="0"/>
        <v>100</v>
      </c>
      <c r="F33" s="2">
        <v>78</v>
      </c>
      <c r="G33" s="2">
        <v>100</v>
      </c>
      <c r="H33" s="2">
        <v>343000</v>
      </c>
      <c r="I33" s="2">
        <v>37440</v>
      </c>
      <c r="J33" s="2">
        <v>31200</v>
      </c>
      <c r="K33" s="2">
        <v>37440</v>
      </c>
      <c r="L33" s="2">
        <f t="shared" si="1"/>
        <v>1630882656</v>
      </c>
      <c r="M33" s="2">
        <v>1200</v>
      </c>
      <c r="N33" s="2">
        <f t="shared" si="2"/>
        <v>52272000</v>
      </c>
      <c r="O33" s="2">
        <f t="shared" si="3"/>
        <v>1.875</v>
      </c>
      <c r="P33" s="2">
        <f t="shared" si="4"/>
        <v>4856232</v>
      </c>
      <c r="Q33" s="2">
        <f t="shared" si="5"/>
        <v>4.8562320000000003</v>
      </c>
      <c r="R33" s="2">
        <v>928000</v>
      </c>
      <c r="S33" s="2">
        <f t="shared" si="6"/>
        <v>2403510.7199999997</v>
      </c>
      <c r="T33" s="2">
        <f t="shared" si="7"/>
        <v>593920000</v>
      </c>
      <c r="U33" s="2">
        <f t="shared" si="8"/>
        <v>25872640000000</v>
      </c>
      <c r="V33" s="2">
        <v>85125.354250999997</v>
      </c>
      <c r="W33" s="2">
        <f t="shared" si="9"/>
        <v>25.946207975704798</v>
      </c>
      <c r="X33" s="2">
        <f t="shared" si="10"/>
        <v>16.122231343013894</v>
      </c>
      <c r="Y33" s="2">
        <f t="shared" si="11"/>
        <v>3.3213838749052971</v>
      </c>
      <c r="Z33" s="2">
        <f t="shared" si="12"/>
        <v>31.199928374655649</v>
      </c>
      <c r="AA33" s="2">
        <f t="shared" si="13"/>
        <v>0.67419757919912637</v>
      </c>
      <c r="AB33" s="2">
        <f t="shared" si="14"/>
        <v>1.1999972451790633</v>
      </c>
      <c r="AC33" s="2">
        <v>78</v>
      </c>
      <c r="AD33" s="2">
        <f t="shared" si="15"/>
        <v>0.39999908172635446</v>
      </c>
      <c r="AE33" s="2">
        <v>2287.41</v>
      </c>
      <c r="AF33" s="2">
        <f t="shared" si="16"/>
        <v>494933.33333333331</v>
      </c>
      <c r="AG33" s="2">
        <f t="shared" si="17"/>
        <v>0.38244103681577379</v>
      </c>
      <c r="AH33" s="2">
        <f t="shared" si="18"/>
        <v>0.12618644934531695</v>
      </c>
      <c r="AI33" s="2">
        <f t="shared" si="19"/>
        <v>1359068880</v>
      </c>
      <c r="AJ33" s="2">
        <f t="shared" si="20"/>
        <v>38484576</v>
      </c>
      <c r="AK33" s="2">
        <f t="shared" si="21"/>
        <v>38.484575999999997</v>
      </c>
      <c r="AL33" s="2" t="s">
        <v>397</v>
      </c>
      <c r="AM33" s="2" t="s">
        <v>155</v>
      </c>
      <c r="AN33" s="2" t="s">
        <v>155</v>
      </c>
      <c r="AO33" s="2" t="s">
        <v>398</v>
      </c>
      <c r="AP33" s="2" t="s">
        <v>399</v>
      </c>
      <c r="AQ33" s="2" t="s">
        <v>169</v>
      </c>
      <c r="AR33" s="2" t="s">
        <v>400</v>
      </c>
      <c r="AS33" s="2">
        <v>3</v>
      </c>
      <c r="AT33" s="2" t="s">
        <v>401</v>
      </c>
      <c r="AU33" s="2" t="s">
        <v>402</v>
      </c>
      <c r="AV33" s="2">
        <v>9</v>
      </c>
      <c r="AW33" s="5">
        <v>43</v>
      </c>
      <c r="AX33" s="5">
        <v>55</v>
      </c>
      <c r="AY33" s="5">
        <v>2</v>
      </c>
      <c r="AZ33" s="5">
        <v>1.6</v>
      </c>
      <c r="BA33" s="5">
        <v>0.4</v>
      </c>
      <c r="BB33" s="5">
        <v>0.5</v>
      </c>
      <c r="BC33" s="5">
        <v>4</v>
      </c>
      <c r="BD33" s="5">
        <v>0.4</v>
      </c>
      <c r="BE33" s="5">
        <v>1.5</v>
      </c>
      <c r="BF33" s="5">
        <v>37.1</v>
      </c>
      <c r="BG33" s="5">
        <v>21.4</v>
      </c>
      <c r="BH33" s="5">
        <v>22.8</v>
      </c>
      <c r="BI33" s="2">
        <v>0</v>
      </c>
      <c r="BJ33" s="2">
        <v>0</v>
      </c>
      <c r="BK33" s="5">
        <v>5.6</v>
      </c>
      <c r="BL33" s="5">
        <v>4.4000000000000004</v>
      </c>
      <c r="BM33" s="2">
        <v>0</v>
      </c>
      <c r="BN33" s="5">
        <v>0.5</v>
      </c>
      <c r="BO33" s="5">
        <v>317864</v>
      </c>
      <c r="BP33" s="5">
        <v>65207</v>
      </c>
      <c r="BQ33" s="5">
        <v>83</v>
      </c>
      <c r="BR33" s="5">
        <v>17</v>
      </c>
      <c r="BS33" s="5">
        <v>0.13</v>
      </c>
      <c r="BT33" s="5">
        <v>0.03</v>
      </c>
      <c r="BU33" s="5">
        <v>464670</v>
      </c>
      <c r="BV33" s="5">
        <v>122</v>
      </c>
      <c r="BW33" s="5">
        <v>0.2</v>
      </c>
      <c r="BX33" s="5">
        <v>1892270</v>
      </c>
      <c r="BY33" s="5">
        <v>123433</v>
      </c>
      <c r="BZ33" s="5">
        <v>496</v>
      </c>
      <c r="CA33" s="5">
        <v>32</v>
      </c>
      <c r="CB33" s="5">
        <v>0.94</v>
      </c>
      <c r="CC33" s="5">
        <v>0.06</v>
      </c>
      <c r="CD33" s="5">
        <v>25</v>
      </c>
      <c r="CE33" s="5">
        <v>28</v>
      </c>
      <c r="CF33" s="5">
        <v>15</v>
      </c>
      <c r="CG33" s="5">
        <v>8</v>
      </c>
      <c r="CH33" s="5">
        <v>30</v>
      </c>
      <c r="CI33" s="5">
        <v>19</v>
      </c>
      <c r="CJ33" s="5">
        <v>23</v>
      </c>
      <c r="CK33" s="5">
        <v>1</v>
      </c>
      <c r="CL33" s="5">
        <v>1</v>
      </c>
      <c r="CM33" s="2">
        <v>0</v>
      </c>
      <c r="CN33" s="2">
        <v>0</v>
      </c>
      <c r="CO33" s="2">
        <v>0</v>
      </c>
      <c r="CP33" s="2">
        <v>0</v>
      </c>
      <c r="CQ33" s="5">
        <v>11</v>
      </c>
      <c r="CR33" s="5">
        <v>41</v>
      </c>
      <c r="CS33" s="5">
        <v>0.62946000000000002</v>
      </c>
      <c r="CT33" s="5">
        <v>6.8110000000000004E-2</v>
      </c>
      <c r="CU33" s="2" t="s">
        <v>142</v>
      </c>
    </row>
    <row r="34" spans="1:99" s="2" customFormat="1" x14ac:dyDescent="0.25">
      <c r="A34" s="2" t="s">
        <v>403</v>
      </c>
      <c r="B34" s="2" t="s">
        <v>404</v>
      </c>
      <c r="C34" s="2" t="s">
        <v>405</v>
      </c>
      <c r="D34" s="2">
        <v>1940</v>
      </c>
      <c r="E34" s="2">
        <f t="shared" si="0"/>
        <v>75</v>
      </c>
      <c r="F34" s="2">
        <v>254</v>
      </c>
      <c r="G34" s="2">
        <v>307</v>
      </c>
      <c r="H34" s="2">
        <v>130000</v>
      </c>
      <c r="I34" s="2">
        <v>434000</v>
      </c>
      <c r="J34" s="2">
        <v>422000</v>
      </c>
      <c r="K34" s="2">
        <v>434000</v>
      </c>
      <c r="L34" s="2">
        <f t="shared" si="1"/>
        <v>18904996600</v>
      </c>
      <c r="M34" s="2">
        <v>6230</v>
      </c>
      <c r="N34" s="2">
        <f t="shared" si="2"/>
        <v>271378800</v>
      </c>
      <c r="O34" s="2">
        <f t="shared" si="3"/>
        <v>9.734375</v>
      </c>
      <c r="P34" s="2">
        <f t="shared" si="4"/>
        <v>25211937.800000001</v>
      </c>
      <c r="Q34" s="2">
        <f t="shared" si="5"/>
        <v>25.211937800000001</v>
      </c>
      <c r="R34" s="2">
        <v>968</v>
      </c>
      <c r="S34" s="2">
        <f t="shared" si="6"/>
        <v>2507.1103199999998</v>
      </c>
      <c r="T34" s="2">
        <f t="shared" si="7"/>
        <v>619520</v>
      </c>
      <c r="U34" s="2">
        <f t="shared" si="8"/>
        <v>26987840000</v>
      </c>
      <c r="V34" s="2">
        <v>814338.75026</v>
      </c>
      <c r="W34" s="2">
        <f t="shared" si="9"/>
        <v>248.21045107924797</v>
      </c>
      <c r="X34" s="2">
        <f t="shared" si="10"/>
        <v>154.23087326674244</v>
      </c>
      <c r="Y34" s="2">
        <f t="shared" si="11"/>
        <v>13.944785601906281</v>
      </c>
      <c r="Z34" s="2">
        <f t="shared" si="12"/>
        <v>69.662761424252736</v>
      </c>
      <c r="AA34" s="2">
        <f t="shared" si="13"/>
        <v>0.47684309786815154</v>
      </c>
      <c r="AB34" s="2">
        <f t="shared" si="14"/>
        <v>0.82278852075889064</v>
      </c>
      <c r="AC34" s="2">
        <v>254</v>
      </c>
      <c r="AD34" s="2">
        <f t="shared" si="15"/>
        <v>0.27426284025296355</v>
      </c>
      <c r="AE34" s="2">
        <v>1220.77</v>
      </c>
      <c r="AF34" s="2">
        <f t="shared" si="16"/>
        <v>99.441412520064205</v>
      </c>
      <c r="AG34" s="2">
        <f t="shared" si="17"/>
        <v>0.37476426729207846</v>
      </c>
      <c r="AH34" s="2">
        <f t="shared" si="18"/>
        <v>4.8435263187095824E-2</v>
      </c>
      <c r="AI34" s="2">
        <f t="shared" si="19"/>
        <v>18382277800</v>
      </c>
      <c r="AJ34" s="2">
        <f t="shared" si="20"/>
        <v>520528560</v>
      </c>
      <c r="AK34" s="2">
        <f t="shared" si="21"/>
        <v>520.52855999999997</v>
      </c>
      <c r="AL34" s="2" t="s">
        <v>406</v>
      </c>
      <c r="AM34" s="2" t="s">
        <v>155</v>
      </c>
      <c r="AN34" s="2" t="s">
        <v>407</v>
      </c>
      <c r="AO34" s="2" t="s">
        <v>408</v>
      </c>
      <c r="AP34" s="2" t="s">
        <v>409</v>
      </c>
      <c r="AQ34" s="2" t="s">
        <v>231</v>
      </c>
      <c r="AR34" s="2" t="s">
        <v>410</v>
      </c>
      <c r="AS34" s="2">
        <v>3</v>
      </c>
      <c r="AT34" s="2" t="s">
        <v>411</v>
      </c>
      <c r="AU34" s="2" t="s">
        <v>412</v>
      </c>
      <c r="AV34" s="2">
        <v>11</v>
      </c>
      <c r="AW34" s="5">
        <v>42</v>
      </c>
      <c r="AX34" s="5">
        <v>56</v>
      </c>
      <c r="AY34" s="5">
        <v>2</v>
      </c>
      <c r="AZ34" s="5">
        <v>1.8</v>
      </c>
      <c r="BA34" s="5">
        <v>0.1</v>
      </c>
      <c r="BB34" s="5">
        <v>0.1</v>
      </c>
      <c r="BC34" s="5">
        <v>0.3</v>
      </c>
      <c r="BD34" s="2">
        <v>0</v>
      </c>
      <c r="BE34" s="5">
        <v>0.2</v>
      </c>
      <c r="BF34" s="5">
        <v>65.900000000000006</v>
      </c>
      <c r="BG34" s="5">
        <v>7.4</v>
      </c>
      <c r="BH34" s="5">
        <v>17.399999999999999</v>
      </c>
      <c r="BI34" s="2">
        <v>0</v>
      </c>
      <c r="BJ34" s="2">
        <v>0</v>
      </c>
      <c r="BK34" s="5">
        <v>5.7</v>
      </c>
      <c r="BL34" s="5">
        <v>0.9</v>
      </c>
      <c r="BM34" s="2">
        <v>0</v>
      </c>
      <c r="BN34" s="5">
        <v>0.2</v>
      </c>
      <c r="BO34" s="5">
        <v>216800</v>
      </c>
      <c r="BP34" s="5">
        <v>23945</v>
      </c>
      <c r="BQ34" s="5">
        <v>155</v>
      </c>
      <c r="BR34" s="5">
        <v>17</v>
      </c>
      <c r="BS34" s="5">
        <v>0.16</v>
      </c>
      <c r="BT34" s="5">
        <v>0.02</v>
      </c>
      <c r="BU34" s="5">
        <v>281061</v>
      </c>
      <c r="BV34" s="5">
        <v>201</v>
      </c>
      <c r="BW34" s="5">
        <v>0.2</v>
      </c>
      <c r="BX34" s="5">
        <v>1101967</v>
      </c>
      <c r="BY34" s="5">
        <v>56433</v>
      </c>
      <c r="BZ34" s="5">
        <v>790</v>
      </c>
      <c r="CA34" s="5">
        <v>40</v>
      </c>
      <c r="CB34" s="5">
        <v>1.02</v>
      </c>
      <c r="CC34" s="5">
        <v>0.06</v>
      </c>
      <c r="CD34" s="5">
        <v>5</v>
      </c>
      <c r="CE34" s="5">
        <v>10</v>
      </c>
      <c r="CF34" s="5">
        <v>17</v>
      </c>
      <c r="CG34" s="5">
        <v>9</v>
      </c>
      <c r="CH34" s="5">
        <v>38</v>
      </c>
      <c r="CI34" s="5">
        <v>28</v>
      </c>
      <c r="CJ34" s="5">
        <v>38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5">
        <v>12</v>
      </c>
      <c r="CR34" s="5">
        <v>43</v>
      </c>
      <c r="CS34" s="5">
        <v>0.75002999999999997</v>
      </c>
      <c r="CT34" s="5">
        <v>0.25985000000000003</v>
      </c>
      <c r="CU34" s="2" t="s">
        <v>142</v>
      </c>
    </row>
    <row r="35" spans="1:99" s="2" customFormat="1" x14ac:dyDescent="0.25">
      <c r="A35" s="2" t="s">
        <v>413</v>
      </c>
      <c r="B35" s="2" t="s">
        <v>342</v>
      </c>
      <c r="C35" s="2" t="s">
        <v>414</v>
      </c>
      <c r="D35" s="2">
        <v>1912</v>
      </c>
      <c r="E35" s="2">
        <f t="shared" si="0"/>
        <v>103</v>
      </c>
      <c r="F35" s="2">
        <v>52</v>
      </c>
      <c r="G35" s="2">
        <v>77</v>
      </c>
      <c r="H35" s="2">
        <v>490000</v>
      </c>
      <c r="I35" s="2">
        <v>97000</v>
      </c>
      <c r="J35" s="2">
        <v>97000</v>
      </c>
      <c r="K35" s="2">
        <v>97000</v>
      </c>
      <c r="L35" s="2">
        <f t="shared" si="1"/>
        <v>4225310300</v>
      </c>
      <c r="M35" s="2">
        <v>2170.4645473999999</v>
      </c>
      <c r="N35" s="2">
        <f t="shared" si="2"/>
        <v>94545435.684744</v>
      </c>
      <c r="O35" s="2">
        <f t="shared" si="3"/>
        <v>3.3913508553125</v>
      </c>
      <c r="P35" s="2">
        <f t="shared" si="4"/>
        <v>8783566.1582911648</v>
      </c>
      <c r="Q35" s="2">
        <f t="shared" si="5"/>
        <v>8.7835661582911637</v>
      </c>
      <c r="R35" s="2">
        <v>6830</v>
      </c>
      <c r="S35" s="2">
        <f t="shared" si="6"/>
        <v>17689.631699999998</v>
      </c>
      <c r="T35" s="2">
        <f t="shared" si="7"/>
        <v>4371200</v>
      </c>
      <c r="U35" s="2">
        <f t="shared" si="8"/>
        <v>190420400000</v>
      </c>
      <c r="V35" s="2">
        <v>206826.81935999999</v>
      </c>
      <c r="W35" s="2">
        <f t="shared" si="9"/>
        <v>63.040814540927997</v>
      </c>
      <c r="X35" s="2">
        <f t="shared" si="10"/>
        <v>39.171758625867838</v>
      </c>
      <c r="Y35" s="2">
        <f t="shared" si="11"/>
        <v>6.000414733131759</v>
      </c>
      <c r="Z35" s="2">
        <f t="shared" si="12"/>
        <v>44.690790934519988</v>
      </c>
      <c r="AA35" s="2">
        <f t="shared" si="13"/>
        <v>0.52688759002630725</v>
      </c>
      <c r="AB35" s="2">
        <f t="shared" si="14"/>
        <v>2.5783148616069225</v>
      </c>
      <c r="AC35" s="2">
        <v>52</v>
      </c>
      <c r="AD35" s="2">
        <f t="shared" si="15"/>
        <v>0.85943828720230742</v>
      </c>
      <c r="AE35" s="2">
        <v>8016.88</v>
      </c>
      <c r="AF35" s="2">
        <f t="shared" si="16"/>
        <v>2013.946740220319</v>
      </c>
      <c r="AG35" s="2">
        <f t="shared" si="17"/>
        <v>0.40732700652383347</v>
      </c>
      <c r="AH35" s="2">
        <f t="shared" si="18"/>
        <v>7.3411995683749551E-2</v>
      </c>
      <c r="AI35" s="2">
        <f t="shared" si="19"/>
        <v>4225310300</v>
      </c>
      <c r="AJ35" s="2">
        <f t="shared" si="20"/>
        <v>119647560</v>
      </c>
      <c r="AK35" s="2">
        <f t="shared" si="21"/>
        <v>119.64756</v>
      </c>
      <c r="AL35" s="2" t="s">
        <v>415</v>
      </c>
      <c r="AM35" s="2" t="s">
        <v>416</v>
      </c>
      <c r="AN35" s="2" t="s">
        <v>155</v>
      </c>
      <c r="AO35" s="2" t="s">
        <v>417</v>
      </c>
      <c r="AP35" s="2" t="s">
        <v>418</v>
      </c>
      <c r="AQ35" s="2" t="s">
        <v>419</v>
      </c>
      <c r="AR35" s="2" t="s">
        <v>420</v>
      </c>
      <c r="AS35" s="2">
        <v>5</v>
      </c>
      <c r="AT35" s="2" t="s">
        <v>421</v>
      </c>
      <c r="AU35" s="2" t="s">
        <v>422</v>
      </c>
      <c r="AV35" s="2">
        <v>9</v>
      </c>
      <c r="AW35" s="5">
        <v>53</v>
      </c>
      <c r="AX35" s="5">
        <v>45</v>
      </c>
      <c r="AY35" s="5">
        <v>2</v>
      </c>
      <c r="AZ35" s="5">
        <v>1.1000000000000001</v>
      </c>
      <c r="BA35" s="5">
        <v>0.9</v>
      </c>
      <c r="BB35" s="5">
        <v>0.5</v>
      </c>
      <c r="BC35" s="5">
        <v>3.7</v>
      </c>
      <c r="BD35" s="5">
        <v>0.6</v>
      </c>
      <c r="BE35" s="5">
        <v>1.5</v>
      </c>
      <c r="BF35" s="5">
        <v>35.5</v>
      </c>
      <c r="BG35" s="5">
        <v>16</v>
      </c>
      <c r="BH35" s="5">
        <v>12.6</v>
      </c>
      <c r="BI35" s="2">
        <v>0</v>
      </c>
      <c r="BJ35" s="2">
        <v>0</v>
      </c>
      <c r="BK35" s="5">
        <v>15.7</v>
      </c>
      <c r="BL35" s="5">
        <v>11.1</v>
      </c>
      <c r="BM35" s="2">
        <v>0</v>
      </c>
      <c r="BN35" s="5">
        <v>0.9</v>
      </c>
      <c r="BO35" s="5">
        <v>754800</v>
      </c>
      <c r="BP35" s="5">
        <v>248554</v>
      </c>
      <c r="BQ35" s="5">
        <v>42</v>
      </c>
      <c r="BR35" s="5">
        <v>14</v>
      </c>
      <c r="BS35" s="5">
        <v>0.11</v>
      </c>
      <c r="BT35" s="5">
        <v>0.04</v>
      </c>
      <c r="BU35" s="5">
        <v>1229804</v>
      </c>
      <c r="BV35" s="5">
        <v>69</v>
      </c>
      <c r="BW35" s="5">
        <v>0.18</v>
      </c>
      <c r="BX35" s="5">
        <v>11985105</v>
      </c>
      <c r="BY35" s="5">
        <v>1167924</v>
      </c>
      <c r="BZ35" s="5">
        <v>671</v>
      </c>
      <c r="CA35" s="5">
        <v>65</v>
      </c>
      <c r="CB35" s="5">
        <v>1.69</v>
      </c>
      <c r="CC35" s="5">
        <v>0.17</v>
      </c>
      <c r="CD35" s="5">
        <v>20</v>
      </c>
      <c r="CE35" s="5">
        <v>15</v>
      </c>
      <c r="CF35" s="5">
        <v>28</v>
      </c>
      <c r="CG35" s="5">
        <v>11</v>
      </c>
      <c r="CH35" s="5">
        <v>19</v>
      </c>
      <c r="CI35" s="5">
        <v>10</v>
      </c>
      <c r="CJ35" s="5">
        <v>12</v>
      </c>
      <c r="CK35" s="2">
        <v>0</v>
      </c>
      <c r="CL35" s="5">
        <v>1</v>
      </c>
      <c r="CM35" s="2">
        <v>0</v>
      </c>
      <c r="CN35" s="2">
        <v>0</v>
      </c>
      <c r="CO35" s="2">
        <v>0</v>
      </c>
      <c r="CP35" s="2">
        <v>0</v>
      </c>
      <c r="CQ35" s="5">
        <v>22</v>
      </c>
      <c r="CR35" s="5">
        <v>61</v>
      </c>
      <c r="CS35" s="5">
        <v>0.86343999999999999</v>
      </c>
      <c r="CT35" s="5">
        <v>0.87021999999999999</v>
      </c>
      <c r="CU35" s="2" t="s">
        <v>173</v>
      </c>
    </row>
    <row r="36" spans="1:99" s="2" customFormat="1" x14ac:dyDescent="0.25">
      <c r="A36" s="2" t="s">
        <v>423</v>
      </c>
      <c r="C36" s="2" t="s">
        <v>424</v>
      </c>
      <c r="D36" s="2">
        <v>1974</v>
      </c>
      <c r="E36" s="2">
        <f t="shared" si="0"/>
        <v>41</v>
      </c>
      <c r="F36" s="2">
        <v>33</v>
      </c>
      <c r="G36" s="2">
        <v>45</v>
      </c>
      <c r="H36" s="2">
        <v>1320</v>
      </c>
      <c r="I36" s="2">
        <v>6030</v>
      </c>
      <c r="J36" s="2">
        <v>5020</v>
      </c>
      <c r="K36" s="2">
        <v>6030</v>
      </c>
      <c r="L36" s="2">
        <f t="shared" si="1"/>
        <v>262666197</v>
      </c>
      <c r="M36" s="2">
        <v>308</v>
      </c>
      <c r="N36" s="2">
        <f t="shared" si="2"/>
        <v>13416480</v>
      </c>
      <c r="O36" s="2">
        <f t="shared" si="3"/>
        <v>0.48125000000000001</v>
      </c>
      <c r="P36" s="2">
        <f t="shared" si="4"/>
        <v>1246432.8800000001</v>
      </c>
      <c r="Q36" s="2">
        <f t="shared" si="5"/>
        <v>1.24643288</v>
      </c>
      <c r="R36" s="2">
        <v>0</v>
      </c>
      <c r="S36" s="2">
        <f t="shared" si="6"/>
        <v>0</v>
      </c>
      <c r="T36" s="2">
        <f t="shared" si="7"/>
        <v>0</v>
      </c>
      <c r="U36" s="2">
        <f t="shared" si="8"/>
        <v>0</v>
      </c>
      <c r="V36" s="2">
        <v>42872.656269999999</v>
      </c>
      <c r="W36" s="2">
        <f t="shared" si="9"/>
        <v>13.067585631096</v>
      </c>
      <c r="X36" s="2">
        <f t="shared" si="10"/>
        <v>8.1198238616003806</v>
      </c>
      <c r="Y36" s="2">
        <f t="shared" si="11"/>
        <v>3.301838273679857</v>
      </c>
      <c r="Z36" s="2">
        <f t="shared" si="12"/>
        <v>19.577877133197383</v>
      </c>
      <c r="AA36" s="2">
        <f t="shared" si="13"/>
        <v>2.1103744749729558</v>
      </c>
      <c r="AB36" s="2">
        <f t="shared" si="14"/>
        <v>1.7798070121088529</v>
      </c>
      <c r="AC36" s="2">
        <v>33</v>
      </c>
      <c r="AD36" s="2">
        <f t="shared" si="15"/>
        <v>0.59326900403628435</v>
      </c>
      <c r="AE36" s="2">
        <v>27.117699999999999</v>
      </c>
      <c r="AF36" s="2">
        <f t="shared" si="16"/>
        <v>0</v>
      </c>
      <c r="AG36" s="2">
        <f t="shared" si="17"/>
        <v>0.47368731338115394</v>
      </c>
      <c r="AH36" s="2">
        <f t="shared" si="18"/>
        <v>0.20129503712296776</v>
      </c>
      <c r="AI36" s="2">
        <f t="shared" si="19"/>
        <v>218670698</v>
      </c>
      <c r="AJ36" s="2">
        <f t="shared" si="20"/>
        <v>6192069.5999999996</v>
      </c>
      <c r="AK36" s="2">
        <f t="shared" si="21"/>
        <v>6.1920696</v>
      </c>
      <c r="AL36" s="2" t="s">
        <v>425</v>
      </c>
      <c r="AM36" s="2" t="s">
        <v>155</v>
      </c>
      <c r="AN36" s="2" t="s">
        <v>155</v>
      </c>
      <c r="AO36" s="2" t="s">
        <v>426</v>
      </c>
      <c r="AP36" s="2" t="s">
        <v>427</v>
      </c>
      <c r="AQ36" s="2" t="s">
        <v>428</v>
      </c>
      <c r="AR36" s="2" t="s">
        <v>429</v>
      </c>
      <c r="AS36" s="2">
        <v>1</v>
      </c>
      <c r="AT36" s="2" t="s">
        <v>430</v>
      </c>
      <c r="AU36" s="2" t="s">
        <v>431</v>
      </c>
      <c r="AV36" s="2">
        <v>9</v>
      </c>
      <c r="AW36" s="5">
        <v>71</v>
      </c>
      <c r="AX36" s="5">
        <v>27</v>
      </c>
      <c r="AY36" s="5">
        <v>2</v>
      </c>
      <c r="AZ36" s="5">
        <v>1.1000000000000001</v>
      </c>
      <c r="BA36" s="5">
        <v>0.5</v>
      </c>
      <c r="BB36" s="5">
        <v>0.1</v>
      </c>
      <c r="BC36" s="5">
        <v>0.9</v>
      </c>
      <c r="BD36" s="2">
        <v>0</v>
      </c>
      <c r="BE36" s="5">
        <v>0.3</v>
      </c>
      <c r="BF36" s="5">
        <v>39.200000000000003</v>
      </c>
      <c r="BG36" s="5">
        <v>20.399999999999999</v>
      </c>
      <c r="BH36" s="5">
        <v>14.8</v>
      </c>
      <c r="BI36" s="2">
        <v>0</v>
      </c>
      <c r="BJ36" s="2">
        <v>0</v>
      </c>
      <c r="BK36" s="5">
        <v>10.3</v>
      </c>
      <c r="BL36" s="5">
        <v>11.3</v>
      </c>
      <c r="BM36" s="2">
        <v>0</v>
      </c>
      <c r="BN36" s="5">
        <v>1.1000000000000001</v>
      </c>
      <c r="BO36" s="5">
        <v>5464</v>
      </c>
      <c r="BP36" s="5">
        <v>1804</v>
      </c>
      <c r="BQ36" s="5">
        <v>45</v>
      </c>
      <c r="BR36" s="5">
        <v>15</v>
      </c>
      <c r="BS36" s="5">
        <v>0.15</v>
      </c>
      <c r="BT36" s="5">
        <v>0.05</v>
      </c>
      <c r="BU36" s="5">
        <v>9054</v>
      </c>
      <c r="BV36" s="5">
        <v>74</v>
      </c>
      <c r="BW36" s="5">
        <v>0.24</v>
      </c>
      <c r="BX36" s="5">
        <v>56152</v>
      </c>
      <c r="BY36" s="5">
        <v>4856</v>
      </c>
      <c r="BZ36" s="5">
        <v>460</v>
      </c>
      <c r="CA36" s="5">
        <v>40</v>
      </c>
      <c r="CB36" s="5">
        <v>2.33</v>
      </c>
      <c r="CC36" s="5">
        <v>0.22</v>
      </c>
      <c r="CD36" s="5">
        <v>12</v>
      </c>
      <c r="CE36" s="5">
        <v>7</v>
      </c>
      <c r="CF36" s="5">
        <v>20</v>
      </c>
      <c r="CG36" s="5">
        <v>5</v>
      </c>
      <c r="CH36" s="5">
        <v>21</v>
      </c>
      <c r="CI36" s="5">
        <v>13</v>
      </c>
      <c r="CJ36" s="5">
        <v>11</v>
      </c>
      <c r="CK36" s="5">
        <v>1</v>
      </c>
      <c r="CL36" s="5">
        <v>1</v>
      </c>
      <c r="CM36" s="2">
        <v>0</v>
      </c>
      <c r="CN36" s="2">
        <v>0</v>
      </c>
      <c r="CO36" s="2">
        <v>0</v>
      </c>
      <c r="CP36" s="2">
        <v>0</v>
      </c>
      <c r="CQ36" s="5">
        <v>33</v>
      </c>
      <c r="CR36" s="5">
        <v>77</v>
      </c>
      <c r="CS36" s="5">
        <v>0.55786999999999998</v>
      </c>
      <c r="CT36" s="5">
        <v>0.10962</v>
      </c>
      <c r="CU36" s="2" t="s">
        <v>142</v>
      </c>
    </row>
    <row r="37" spans="1:99" s="2" customFormat="1" x14ac:dyDescent="0.25">
      <c r="A37" s="2" t="s">
        <v>432</v>
      </c>
      <c r="B37" s="2" t="s">
        <v>342</v>
      </c>
      <c r="C37" s="2" t="s">
        <v>433</v>
      </c>
      <c r="D37" s="2">
        <v>1928</v>
      </c>
      <c r="E37" s="2">
        <f t="shared" si="0"/>
        <v>87</v>
      </c>
      <c r="F37" s="2">
        <v>82</v>
      </c>
      <c r="G37" s="2">
        <v>98.5</v>
      </c>
      <c r="H37" s="2">
        <v>265000</v>
      </c>
      <c r="I37" s="2">
        <v>16700</v>
      </c>
      <c r="J37" s="2">
        <v>167000</v>
      </c>
      <c r="K37" s="2">
        <v>167000</v>
      </c>
      <c r="L37" s="2">
        <f t="shared" si="1"/>
        <v>7274503300</v>
      </c>
      <c r="M37" s="2">
        <v>4846.6788084999998</v>
      </c>
      <c r="N37" s="2">
        <f t="shared" si="2"/>
        <v>211121328.89826</v>
      </c>
      <c r="O37" s="2">
        <f t="shared" si="3"/>
        <v>7.5729356382812503</v>
      </c>
      <c r="P37" s="2">
        <f t="shared" si="4"/>
        <v>19613830.602966309</v>
      </c>
      <c r="Q37" s="2">
        <f t="shared" si="5"/>
        <v>19.61383060296631</v>
      </c>
      <c r="R37" s="2">
        <v>4600</v>
      </c>
      <c r="S37" s="2">
        <f t="shared" si="6"/>
        <v>11913.954</v>
      </c>
      <c r="T37" s="2">
        <f t="shared" si="7"/>
        <v>2944000</v>
      </c>
      <c r="U37" s="2">
        <f t="shared" si="8"/>
        <v>128248000000</v>
      </c>
      <c r="V37" s="2">
        <v>442409.18092000001</v>
      </c>
      <c r="W37" s="2">
        <f t="shared" si="9"/>
        <v>134.84631834441601</v>
      </c>
      <c r="X37" s="2">
        <f t="shared" si="10"/>
        <v>83.789644411162485</v>
      </c>
      <c r="Y37" s="2">
        <f t="shared" si="11"/>
        <v>8.5892011712838858</v>
      </c>
      <c r="Z37" s="2">
        <f t="shared" si="12"/>
        <v>34.456505829904117</v>
      </c>
      <c r="AA37" s="2">
        <f t="shared" si="13"/>
        <v>0.65462186991138838</v>
      </c>
      <c r="AB37" s="2">
        <f t="shared" si="14"/>
        <v>1.2606038718257604</v>
      </c>
      <c r="AC37" s="2">
        <v>82</v>
      </c>
      <c r="AD37" s="2">
        <f t="shared" si="15"/>
        <v>0.4202012906085868</v>
      </c>
      <c r="AE37" s="2">
        <v>5806.96</v>
      </c>
      <c r="AF37" s="2">
        <f t="shared" si="16"/>
        <v>607.42626369976836</v>
      </c>
      <c r="AG37" s="2">
        <f t="shared" si="17"/>
        <v>0.21016027466863862</v>
      </c>
      <c r="AH37" s="2">
        <f t="shared" si="18"/>
        <v>9.5216855922197377E-2</v>
      </c>
      <c r="AI37" s="2">
        <f t="shared" si="19"/>
        <v>7274503300</v>
      </c>
      <c r="AJ37" s="2">
        <f t="shared" si="20"/>
        <v>205991160</v>
      </c>
      <c r="AK37" s="2">
        <f t="shared" si="21"/>
        <v>205.99116000000001</v>
      </c>
      <c r="AL37" s="2" t="s">
        <v>434</v>
      </c>
      <c r="AM37" s="2" t="s">
        <v>435</v>
      </c>
      <c r="AN37" s="2" t="s">
        <v>436</v>
      </c>
      <c r="AO37" s="2" t="s">
        <v>437</v>
      </c>
      <c r="AP37" s="2" t="s">
        <v>438</v>
      </c>
      <c r="AQ37" s="2" t="s">
        <v>221</v>
      </c>
      <c r="AR37" s="2" t="s">
        <v>439</v>
      </c>
      <c r="AS37" s="2">
        <v>5</v>
      </c>
      <c r="AT37" s="2" t="s">
        <v>440</v>
      </c>
      <c r="AU37" s="2" t="s">
        <v>441</v>
      </c>
      <c r="AV37" s="2">
        <v>9</v>
      </c>
      <c r="AW37" s="5">
        <v>50</v>
      </c>
      <c r="AX37" s="5">
        <v>48</v>
      </c>
      <c r="AY37" s="5">
        <v>2</v>
      </c>
      <c r="AZ37" s="5">
        <v>1.1000000000000001</v>
      </c>
      <c r="BA37" s="5">
        <v>0.6</v>
      </c>
      <c r="BB37" s="5">
        <v>0.5</v>
      </c>
      <c r="BC37" s="5">
        <v>3.9</v>
      </c>
      <c r="BD37" s="5">
        <v>0.7</v>
      </c>
      <c r="BE37" s="5">
        <v>1.7</v>
      </c>
      <c r="BF37" s="5">
        <v>38.9</v>
      </c>
      <c r="BG37" s="5">
        <v>14.2</v>
      </c>
      <c r="BH37" s="5">
        <v>12.9</v>
      </c>
      <c r="BI37" s="2">
        <v>0</v>
      </c>
      <c r="BJ37" s="2">
        <v>0</v>
      </c>
      <c r="BK37" s="5">
        <v>15.6</v>
      </c>
      <c r="BL37" s="5">
        <v>9.5</v>
      </c>
      <c r="BM37" s="2">
        <v>0</v>
      </c>
      <c r="BN37" s="5">
        <v>0.4</v>
      </c>
      <c r="BO37" s="5">
        <v>559058</v>
      </c>
      <c r="BP37" s="5">
        <v>168962</v>
      </c>
      <c r="BQ37" s="5">
        <v>47</v>
      </c>
      <c r="BR37" s="5">
        <v>14</v>
      </c>
      <c r="BS37" s="5">
        <v>0.12</v>
      </c>
      <c r="BT37" s="5">
        <v>0.04</v>
      </c>
      <c r="BU37" s="5">
        <v>902959</v>
      </c>
      <c r="BV37" s="5">
        <v>76</v>
      </c>
      <c r="BW37" s="5">
        <v>0.19</v>
      </c>
      <c r="BX37" s="5">
        <v>8239901</v>
      </c>
      <c r="BY37" s="5">
        <v>706980</v>
      </c>
      <c r="BZ37" s="5">
        <v>690</v>
      </c>
      <c r="CA37" s="5">
        <v>59</v>
      </c>
      <c r="CB37" s="5">
        <v>1.61</v>
      </c>
      <c r="CC37" s="5">
        <v>0.15</v>
      </c>
      <c r="CD37" s="5">
        <v>21</v>
      </c>
      <c r="CE37" s="5">
        <v>19</v>
      </c>
      <c r="CF37" s="5">
        <v>29</v>
      </c>
      <c r="CG37" s="5">
        <v>14</v>
      </c>
      <c r="CH37" s="5">
        <v>20</v>
      </c>
      <c r="CI37" s="5">
        <v>11</v>
      </c>
      <c r="CJ37" s="5">
        <v>14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5">
        <v>19</v>
      </c>
      <c r="CR37" s="5">
        <v>53</v>
      </c>
      <c r="CS37" s="5">
        <v>0.83823999999999999</v>
      </c>
      <c r="CT37" s="5">
        <v>0.77722000000000002</v>
      </c>
      <c r="CU37" s="2" t="s">
        <v>173</v>
      </c>
    </row>
    <row r="38" spans="1:99" s="2" customFormat="1" x14ac:dyDescent="0.25">
      <c r="A38" s="2" t="s">
        <v>442</v>
      </c>
      <c r="B38" s="2" t="s">
        <v>443</v>
      </c>
      <c r="C38" s="2" t="s">
        <v>444</v>
      </c>
      <c r="D38" s="2">
        <v>1919</v>
      </c>
      <c r="E38" s="2">
        <f t="shared" si="0"/>
        <v>96</v>
      </c>
      <c r="F38" s="2">
        <v>84</v>
      </c>
      <c r="G38" s="2">
        <v>120</v>
      </c>
      <c r="H38" s="2">
        <v>415000</v>
      </c>
      <c r="I38" s="2">
        <v>2875</v>
      </c>
      <c r="J38" s="2">
        <v>1840</v>
      </c>
      <c r="K38" s="2">
        <v>2875</v>
      </c>
      <c r="L38" s="2">
        <f t="shared" si="1"/>
        <v>125234712.5</v>
      </c>
      <c r="M38" s="2">
        <v>295</v>
      </c>
      <c r="N38" s="2">
        <f t="shared" si="2"/>
        <v>12850200</v>
      </c>
      <c r="O38" s="2">
        <f t="shared" si="3"/>
        <v>0.4609375</v>
      </c>
      <c r="P38" s="2">
        <f t="shared" si="4"/>
        <v>1193823.7</v>
      </c>
      <c r="Q38" s="2">
        <f t="shared" si="5"/>
        <v>1.1938237</v>
      </c>
      <c r="R38" s="2">
        <v>4190</v>
      </c>
      <c r="S38" s="2">
        <f t="shared" si="6"/>
        <v>10852.058099999998</v>
      </c>
      <c r="T38" s="2">
        <f t="shared" si="7"/>
        <v>2681600</v>
      </c>
      <c r="U38" s="2">
        <f t="shared" si="8"/>
        <v>116817200000</v>
      </c>
      <c r="V38" s="2">
        <v>446096.85632999998</v>
      </c>
      <c r="W38" s="2">
        <f t="shared" si="9"/>
        <v>135.97032180938399</v>
      </c>
      <c r="X38" s="2">
        <f t="shared" si="10"/>
        <v>84.488068007764014</v>
      </c>
      <c r="Y38" s="2">
        <f t="shared" si="11"/>
        <v>35.104995233469047</v>
      </c>
      <c r="Z38" s="2">
        <f t="shared" si="12"/>
        <v>9.7457403386717711</v>
      </c>
      <c r="AA38" s="2">
        <f t="shared" si="13"/>
        <v>59.909292430229208</v>
      </c>
      <c r="AB38" s="2">
        <f t="shared" si="14"/>
        <v>0.34806215495256321</v>
      </c>
      <c r="AC38" s="2">
        <v>84</v>
      </c>
      <c r="AD38" s="2">
        <f t="shared" si="15"/>
        <v>0.11602071831752109</v>
      </c>
      <c r="AE38" s="2">
        <v>5401.18</v>
      </c>
      <c r="AF38" s="2">
        <f t="shared" si="16"/>
        <v>9090.1694915254229</v>
      </c>
      <c r="AG38" s="2">
        <f t="shared" si="17"/>
        <v>0.24093802218561183</v>
      </c>
      <c r="AH38" s="2">
        <f t="shared" si="18"/>
        <v>0.52600547091227223</v>
      </c>
      <c r="AI38" s="2">
        <f t="shared" si="19"/>
        <v>80150216</v>
      </c>
      <c r="AJ38" s="2">
        <f t="shared" si="20"/>
        <v>2269603.2000000002</v>
      </c>
      <c r="AK38" s="2">
        <f t="shared" si="21"/>
        <v>2.2696032000000002</v>
      </c>
      <c r="AL38" s="2" t="s">
        <v>445</v>
      </c>
      <c r="AM38" s="2" t="s">
        <v>446</v>
      </c>
      <c r="AN38" s="2" t="s">
        <v>155</v>
      </c>
      <c r="AO38" s="2" t="s">
        <v>447</v>
      </c>
      <c r="AP38" s="2" t="s">
        <v>448</v>
      </c>
      <c r="AQ38" s="2" t="s">
        <v>221</v>
      </c>
      <c r="AR38" s="2" t="s">
        <v>449</v>
      </c>
      <c r="AS38" s="2">
        <v>5</v>
      </c>
      <c r="AT38" s="2" t="s">
        <v>450</v>
      </c>
      <c r="AU38" s="2" t="s">
        <v>451</v>
      </c>
      <c r="AV38" s="2">
        <v>9</v>
      </c>
      <c r="AW38" s="5">
        <v>50</v>
      </c>
      <c r="AX38" s="5">
        <v>48</v>
      </c>
      <c r="AY38" s="5">
        <v>2</v>
      </c>
      <c r="AZ38" s="5">
        <v>1.1000000000000001</v>
      </c>
      <c r="BA38" s="5">
        <v>0.5</v>
      </c>
      <c r="BB38" s="5">
        <v>0.5</v>
      </c>
      <c r="BC38" s="5">
        <v>4</v>
      </c>
      <c r="BD38" s="5">
        <v>0.7</v>
      </c>
      <c r="BE38" s="5">
        <v>1.8</v>
      </c>
      <c r="BF38" s="5">
        <v>36.9</v>
      </c>
      <c r="BG38" s="5">
        <v>14.7</v>
      </c>
      <c r="BH38" s="5">
        <v>13.4</v>
      </c>
      <c r="BI38" s="2">
        <v>0</v>
      </c>
      <c r="BJ38" s="2">
        <v>0</v>
      </c>
      <c r="BK38" s="5">
        <v>16.2</v>
      </c>
      <c r="BL38" s="5">
        <v>9.6</v>
      </c>
      <c r="BM38" s="2">
        <v>0</v>
      </c>
      <c r="BN38" s="5">
        <v>0.3</v>
      </c>
      <c r="BO38" s="5">
        <v>523438</v>
      </c>
      <c r="BP38" s="5">
        <v>154035</v>
      </c>
      <c r="BQ38" s="5">
        <v>48</v>
      </c>
      <c r="BR38" s="5">
        <v>14</v>
      </c>
      <c r="BS38" s="5">
        <v>0.12</v>
      </c>
      <c r="BT38" s="5">
        <v>0.03</v>
      </c>
      <c r="BU38" s="5">
        <v>841794</v>
      </c>
      <c r="BV38" s="5">
        <v>78</v>
      </c>
      <c r="BW38" s="5">
        <v>0.19</v>
      </c>
      <c r="BX38" s="5">
        <v>7751333</v>
      </c>
      <c r="BY38" s="5">
        <v>634292</v>
      </c>
      <c r="BZ38" s="5">
        <v>714</v>
      </c>
      <c r="CA38" s="5">
        <v>58</v>
      </c>
      <c r="CB38" s="5">
        <v>1.63</v>
      </c>
      <c r="CC38" s="5">
        <v>0.14000000000000001</v>
      </c>
      <c r="CD38" s="5">
        <v>21</v>
      </c>
      <c r="CE38" s="5">
        <v>20</v>
      </c>
      <c r="CF38" s="5">
        <v>30</v>
      </c>
      <c r="CG38" s="5">
        <v>14</v>
      </c>
      <c r="CH38" s="5">
        <v>19</v>
      </c>
      <c r="CI38" s="5">
        <v>11</v>
      </c>
      <c r="CJ38" s="5">
        <v>13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5">
        <v>19</v>
      </c>
      <c r="CR38" s="5">
        <v>52</v>
      </c>
      <c r="CS38" s="5">
        <v>0.82262000000000002</v>
      </c>
      <c r="CT38" s="5">
        <v>0.67232999999999998</v>
      </c>
      <c r="CU38" s="2" t="s">
        <v>142</v>
      </c>
    </row>
    <row r="39" spans="1:99" s="2" customFormat="1" x14ac:dyDescent="0.25">
      <c r="A39" s="2" t="s">
        <v>452</v>
      </c>
      <c r="B39" s="2" t="s">
        <v>453</v>
      </c>
      <c r="C39" s="2" t="s">
        <v>454</v>
      </c>
      <c r="D39" s="2">
        <v>1917</v>
      </c>
      <c r="E39" s="2">
        <f t="shared" si="0"/>
        <v>98</v>
      </c>
      <c r="F39" s="2">
        <v>203.2</v>
      </c>
      <c r="G39" s="2">
        <v>214</v>
      </c>
      <c r="H39" s="2">
        <v>-98</v>
      </c>
      <c r="I39" s="2">
        <v>217080</v>
      </c>
      <c r="J39" s="2">
        <v>142800</v>
      </c>
      <c r="K39" s="2">
        <v>217080</v>
      </c>
      <c r="L39" s="2">
        <f t="shared" si="1"/>
        <v>9455983092</v>
      </c>
      <c r="M39" s="2">
        <v>6180</v>
      </c>
      <c r="N39" s="2">
        <f t="shared" si="2"/>
        <v>269200800</v>
      </c>
      <c r="O39" s="2">
        <f t="shared" si="3"/>
        <v>9.65625</v>
      </c>
      <c r="P39" s="2">
        <f t="shared" si="4"/>
        <v>25009594.800000001</v>
      </c>
      <c r="Q39" s="2">
        <f t="shared" si="5"/>
        <v>25.009594800000002</v>
      </c>
      <c r="R39" s="2">
        <v>-98</v>
      </c>
      <c r="S39" s="2">
        <f t="shared" si="6"/>
        <v>-253.81901999999997</v>
      </c>
      <c r="T39" s="2">
        <f t="shared" si="7"/>
        <v>-62720</v>
      </c>
      <c r="U39" s="2">
        <f t="shared" si="8"/>
        <v>-2732240000</v>
      </c>
      <c r="W39" s="2">
        <f t="shared" si="9"/>
        <v>0</v>
      </c>
      <c r="X39" s="2">
        <f t="shared" si="10"/>
        <v>0</v>
      </c>
      <c r="Y39" s="2">
        <f t="shared" si="11"/>
        <v>0</v>
      </c>
      <c r="Z39" s="2">
        <f t="shared" si="12"/>
        <v>35.126132953542488</v>
      </c>
      <c r="AA39" s="2">
        <f t="shared" si="13"/>
        <v>0</v>
      </c>
      <c r="AB39" s="2">
        <f t="shared" si="14"/>
        <v>0.51859448258182816</v>
      </c>
      <c r="AC39" s="2">
        <v>203.2</v>
      </c>
      <c r="AD39" s="2">
        <f t="shared" si="15"/>
        <v>0.17286482752727603</v>
      </c>
      <c r="AE39" s="2" t="s">
        <v>155</v>
      </c>
      <c r="AF39" s="2">
        <f t="shared" si="16"/>
        <v>-10.148867313915858</v>
      </c>
      <c r="AG39" s="2">
        <f t="shared" si="17"/>
        <v>0.18973070313396861</v>
      </c>
      <c r="AH39" s="2">
        <f t="shared" si="18"/>
        <v>0.14198626527174737</v>
      </c>
      <c r="AI39" s="2">
        <f t="shared" si="19"/>
        <v>6220353720</v>
      </c>
      <c r="AJ39" s="2">
        <f t="shared" si="20"/>
        <v>176140944</v>
      </c>
      <c r="AK39" s="2">
        <f t="shared" si="21"/>
        <v>176.14094399999999</v>
      </c>
      <c r="AL39" s="2" t="s">
        <v>155</v>
      </c>
      <c r="AM39" s="2" t="s">
        <v>155</v>
      </c>
      <c r="AN39" s="2" t="s">
        <v>155</v>
      </c>
      <c r="AO39" s="2" t="s">
        <v>155</v>
      </c>
      <c r="AP39" s="2" t="s">
        <v>155</v>
      </c>
      <c r="AQ39" s="2" t="s">
        <v>155</v>
      </c>
      <c r="AR39" s="2" t="s">
        <v>155</v>
      </c>
      <c r="AS39" s="2">
        <v>0</v>
      </c>
      <c r="AT39" s="2" t="s">
        <v>155</v>
      </c>
      <c r="AU39" s="2" t="s">
        <v>155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142</v>
      </c>
    </row>
    <row r="40" spans="1:99" s="2" customFormat="1" x14ac:dyDescent="0.25">
      <c r="A40" s="2" t="s">
        <v>455</v>
      </c>
      <c r="B40" s="2" t="s">
        <v>342</v>
      </c>
      <c r="C40" s="2" t="s">
        <v>456</v>
      </c>
      <c r="D40" s="2">
        <v>1962</v>
      </c>
      <c r="E40" s="2">
        <f t="shared" si="0"/>
        <v>53</v>
      </c>
      <c r="F40" s="2">
        <v>67.5</v>
      </c>
      <c r="G40" s="2">
        <v>80</v>
      </c>
      <c r="H40" s="2">
        <v>450000</v>
      </c>
      <c r="I40" s="2">
        <v>6897</v>
      </c>
      <c r="J40" s="2">
        <v>6897</v>
      </c>
      <c r="K40" s="2">
        <v>6897</v>
      </c>
      <c r="L40" s="2">
        <f t="shared" si="1"/>
        <v>300432630.30000001</v>
      </c>
      <c r="M40" s="2">
        <v>2560</v>
      </c>
      <c r="N40" s="2">
        <f t="shared" si="2"/>
        <v>111513600</v>
      </c>
      <c r="O40" s="2">
        <f t="shared" si="3"/>
        <v>4</v>
      </c>
      <c r="P40" s="2">
        <f t="shared" si="4"/>
        <v>10359961.6</v>
      </c>
      <c r="Q40" s="2">
        <f t="shared" si="5"/>
        <v>10.3599616</v>
      </c>
      <c r="R40" s="2">
        <v>4080</v>
      </c>
      <c r="S40" s="2">
        <f t="shared" si="6"/>
        <v>10567.1592</v>
      </c>
      <c r="T40" s="2">
        <f t="shared" si="7"/>
        <v>2611200</v>
      </c>
      <c r="U40" s="2">
        <f t="shared" si="8"/>
        <v>113750400000</v>
      </c>
      <c r="V40" s="2">
        <v>284919.86287999997</v>
      </c>
      <c r="W40" s="2">
        <f t="shared" si="9"/>
        <v>86.843574205823984</v>
      </c>
      <c r="X40" s="2">
        <f t="shared" si="10"/>
        <v>53.962112510294716</v>
      </c>
      <c r="Y40" s="2">
        <f t="shared" si="11"/>
        <v>7.6112065469844099</v>
      </c>
      <c r="Z40" s="2">
        <f t="shared" si="12"/>
        <v>2.6941344401041669</v>
      </c>
      <c r="AA40" s="2">
        <f t="shared" si="13"/>
        <v>10.208110234747766</v>
      </c>
      <c r="AB40" s="2">
        <f t="shared" si="14"/>
        <v>0.11973930844907409</v>
      </c>
      <c r="AC40" s="2">
        <v>67.5</v>
      </c>
      <c r="AD40" s="2">
        <f t="shared" si="15"/>
        <v>3.9913102816358029E-2</v>
      </c>
      <c r="AE40" s="2">
        <v>5401.18</v>
      </c>
      <c r="AF40" s="2">
        <f t="shared" si="16"/>
        <v>1020</v>
      </c>
      <c r="AG40" s="2">
        <f t="shared" si="17"/>
        <v>2.2610012057281276E-2</v>
      </c>
      <c r="AH40" s="2">
        <f t="shared" si="18"/>
        <v>1.2177715047737125</v>
      </c>
      <c r="AI40" s="2">
        <f t="shared" si="19"/>
        <v>300432630.30000001</v>
      </c>
      <c r="AJ40" s="2">
        <f t="shared" si="20"/>
        <v>8507311.5600000005</v>
      </c>
      <c r="AK40" s="2">
        <f t="shared" si="21"/>
        <v>8.5073115599999998</v>
      </c>
      <c r="AL40" s="2" t="s">
        <v>457</v>
      </c>
      <c r="AM40" s="2" t="s">
        <v>458</v>
      </c>
      <c r="AN40" s="2" t="s">
        <v>155</v>
      </c>
      <c r="AO40" s="2" t="s">
        <v>459</v>
      </c>
      <c r="AP40" s="2" t="s">
        <v>448</v>
      </c>
      <c r="AQ40" s="2" t="s">
        <v>221</v>
      </c>
      <c r="AR40" s="2" t="s">
        <v>449</v>
      </c>
      <c r="AS40" s="2">
        <v>5</v>
      </c>
      <c r="AT40" s="2" t="s">
        <v>450</v>
      </c>
      <c r="AU40" s="2" t="s">
        <v>451</v>
      </c>
      <c r="AV40" s="2">
        <v>9</v>
      </c>
      <c r="AW40" s="5">
        <v>50</v>
      </c>
      <c r="AX40" s="5">
        <v>48</v>
      </c>
      <c r="AY40" s="5">
        <v>2</v>
      </c>
      <c r="AZ40" s="5">
        <v>1.1000000000000001</v>
      </c>
      <c r="BA40" s="5">
        <v>0.5</v>
      </c>
      <c r="BB40" s="5">
        <v>0.5</v>
      </c>
      <c r="BC40" s="5">
        <v>4</v>
      </c>
      <c r="BD40" s="5">
        <v>0.7</v>
      </c>
      <c r="BE40" s="5">
        <v>1.8</v>
      </c>
      <c r="BF40" s="5">
        <v>36.9</v>
      </c>
      <c r="BG40" s="5">
        <v>14.7</v>
      </c>
      <c r="BH40" s="5">
        <v>13.4</v>
      </c>
      <c r="BI40" s="2">
        <v>0</v>
      </c>
      <c r="BJ40" s="2">
        <v>0</v>
      </c>
      <c r="BK40" s="5">
        <v>16.2</v>
      </c>
      <c r="BL40" s="5">
        <v>9.6</v>
      </c>
      <c r="BM40" s="2">
        <v>0</v>
      </c>
      <c r="BN40" s="5">
        <v>0.3</v>
      </c>
      <c r="BO40" s="5">
        <v>523438</v>
      </c>
      <c r="BP40" s="5">
        <v>154035</v>
      </c>
      <c r="BQ40" s="5">
        <v>48</v>
      </c>
      <c r="BR40" s="5">
        <v>14</v>
      </c>
      <c r="BS40" s="5">
        <v>0.12</v>
      </c>
      <c r="BT40" s="5">
        <v>0.03</v>
      </c>
      <c r="BU40" s="5">
        <v>841794</v>
      </c>
      <c r="BV40" s="5">
        <v>78</v>
      </c>
      <c r="BW40" s="5">
        <v>0.19</v>
      </c>
      <c r="BX40" s="5">
        <v>7751333</v>
      </c>
      <c r="BY40" s="5">
        <v>634292</v>
      </c>
      <c r="BZ40" s="5">
        <v>714</v>
      </c>
      <c r="CA40" s="5">
        <v>58</v>
      </c>
      <c r="CB40" s="5">
        <v>1.63</v>
      </c>
      <c r="CC40" s="5">
        <v>0.14000000000000001</v>
      </c>
      <c r="CD40" s="5">
        <v>21</v>
      </c>
      <c r="CE40" s="5">
        <v>20</v>
      </c>
      <c r="CF40" s="5">
        <v>30</v>
      </c>
      <c r="CG40" s="5">
        <v>14</v>
      </c>
      <c r="CH40" s="5">
        <v>19</v>
      </c>
      <c r="CI40" s="5">
        <v>11</v>
      </c>
      <c r="CJ40" s="5">
        <v>13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5">
        <v>19</v>
      </c>
      <c r="CR40" s="5">
        <v>52</v>
      </c>
      <c r="CS40" s="5">
        <v>0.82262000000000002</v>
      </c>
      <c r="CT40" s="5">
        <v>0.67232999999999998</v>
      </c>
      <c r="CU40" s="2" t="s">
        <v>142</v>
      </c>
    </row>
    <row r="41" spans="1:99" s="2" customFormat="1" x14ac:dyDescent="0.25">
      <c r="A41" s="2" t="s">
        <v>460</v>
      </c>
      <c r="C41" s="2" t="s">
        <v>461</v>
      </c>
      <c r="D41" s="2">
        <v>1880</v>
      </c>
      <c r="E41" s="2">
        <f t="shared" si="0"/>
        <v>135</v>
      </c>
      <c r="F41" s="2">
        <v>27</v>
      </c>
      <c r="G41" s="2">
        <v>35</v>
      </c>
      <c r="H41" s="2">
        <v>6700</v>
      </c>
      <c r="I41" s="2">
        <v>8100</v>
      </c>
      <c r="J41" s="2">
        <v>5000</v>
      </c>
      <c r="K41" s="2">
        <v>8100</v>
      </c>
      <c r="L41" s="2">
        <f t="shared" si="1"/>
        <v>352835190</v>
      </c>
      <c r="M41" s="2">
        <v>474</v>
      </c>
      <c r="N41" s="2">
        <f t="shared" si="2"/>
        <v>20647440</v>
      </c>
      <c r="O41" s="2">
        <f t="shared" si="3"/>
        <v>0.74062500000000009</v>
      </c>
      <c r="P41" s="2">
        <f t="shared" si="4"/>
        <v>1918211.6400000001</v>
      </c>
      <c r="Q41" s="2">
        <f t="shared" si="5"/>
        <v>1.91821164</v>
      </c>
      <c r="R41" s="2">
        <v>53776</v>
      </c>
      <c r="S41" s="2">
        <f t="shared" si="6"/>
        <v>139279.30223999999</v>
      </c>
      <c r="T41" s="2">
        <f t="shared" si="7"/>
        <v>34416640</v>
      </c>
      <c r="U41" s="2">
        <f t="shared" si="8"/>
        <v>1499274880000</v>
      </c>
      <c r="V41" s="2">
        <v>55486.897751999997</v>
      </c>
      <c r="W41" s="2">
        <f t="shared" si="9"/>
        <v>16.912406434809597</v>
      </c>
      <c r="X41" s="2">
        <f t="shared" si="10"/>
        <v>10.508885512842287</v>
      </c>
      <c r="Y41" s="2">
        <f t="shared" si="11"/>
        <v>3.4447050130983237</v>
      </c>
      <c r="Z41" s="2">
        <f t="shared" si="12"/>
        <v>17.088568364891724</v>
      </c>
      <c r="AA41" s="2">
        <f t="shared" si="13"/>
        <v>2.7422262922478837</v>
      </c>
      <c r="AB41" s="2">
        <f t="shared" si="14"/>
        <v>1.8987298183213026</v>
      </c>
      <c r="AC41" s="2">
        <v>27</v>
      </c>
      <c r="AD41" s="2">
        <f t="shared" si="15"/>
        <v>0.63290993944043428</v>
      </c>
      <c r="AE41" s="2">
        <v>23.360499999999998</v>
      </c>
      <c r="AF41" s="2">
        <f t="shared" si="16"/>
        <v>72608.945147679318</v>
      </c>
      <c r="AG41" s="2">
        <f t="shared" si="17"/>
        <v>0.33328672997304848</v>
      </c>
      <c r="AH41" s="2">
        <f t="shared" si="18"/>
        <v>0.31102436034633724</v>
      </c>
      <c r="AI41" s="2">
        <f t="shared" si="19"/>
        <v>217799500</v>
      </c>
      <c r="AJ41" s="2">
        <f t="shared" si="20"/>
        <v>6167400</v>
      </c>
      <c r="AK41" s="2">
        <f t="shared" si="21"/>
        <v>6.1673999999999998</v>
      </c>
      <c r="AL41" s="2" t="s">
        <v>462</v>
      </c>
      <c r="AM41" s="2" t="s">
        <v>155</v>
      </c>
      <c r="AN41" s="2" t="s">
        <v>463</v>
      </c>
      <c r="AO41" s="2" t="s">
        <v>464</v>
      </c>
      <c r="AP41" s="2" t="s">
        <v>465</v>
      </c>
      <c r="AQ41" s="2" t="s">
        <v>466</v>
      </c>
      <c r="AR41" s="2" t="s">
        <v>467</v>
      </c>
      <c r="AS41" s="2">
        <v>1</v>
      </c>
      <c r="AT41" s="2" t="s">
        <v>468</v>
      </c>
      <c r="AU41" s="2" t="s">
        <v>469</v>
      </c>
      <c r="AV41" s="2">
        <v>9</v>
      </c>
      <c r="AW41" s="5">
        <v>28</v>
      </c>
      <c r="AX41" s="5">
        <v>71</v>
      </c>
      <c r="AY41" s="5">
        <v>1</v>
      </c>
      <c r="AZ41" s="5">
        <v>0.9</v>
      </c>
      <c r="BA41" s="5">
        <v>6</v>
      </c>
      <c r="BB41" s="5">
        <v>0.1</v>
      </c>
      <c r="BC41" s="5">
        <v>0.3</v>
      </c>
      <c r="BD41" s="2">
        <v>0</v>
      </c>
      <c r="BE41" s="5">
        <v>0.9</v>
      </c>
      <c r="BF41" s="5">
        <v>21.3</v>
      </c>
      <c r="BG41" s="5">
        <v>38.4</v>
      </c>
      <c r="BH41" s="5">
        <v>14.5</v>
      </c>
      <c r="BI41" s="2">
        <v>0</v>
      </c>
      <c r="BJ41" s="2">
        <v>0</v>
      </c>
      <c r="BK41" s="5">
        <v>0.8</v>
      </c>
      <c r="BL41" s="5">
        <v>11.5</v>
      </c>
      <c r="BM41" s="2">
        <v>0</v>
      </c>
      <c r="BN41" s="5">
        <v>5.4</v>
      </c>
      <c r="BO41" s="5">
        <v>12811</v>
      </c>
      <c r="BP41" s="5">
        <v>3541</v>
      </c>
      <c r="BQ41" s="5">
        <v>89</v>
      </c>
      <c r="BR41" s="5">
        <v>25</v>
      </c>
      <c r="BS41" s="5">
        <v>0.2</v>
      </c>
      <c r="BT41" s="5">
        <v>0.05</v>
      </c>
      <c r="BU41" s="5">
        <v>19435</v>
      </c>
      <c r="BV41" s="5">
        <v>135</v>
      </c>
      <c r="BW41" s="5">
        <v>0.3</v>
      </c>
      <c r="BX41" s="5">
        <v>46127</v>
      </c>
      <c r="BY41" s="5">
        <v>3691</v>
      </c>
      <c r="BZ41" s="5">
        <v>320</v>
      </c>
      <c r="CA41" s="5">
        <v>26</v>
      </c>
      <c r="CB41" s="5">
        <v>2.2200000000000002</v>
      </c>
      <c r="CC41" s="5">
        <v>0.19</v>
      </c>
      <c r="CD41" s="5">
        <v>10</v>
      </c>
      <c r="CE41" s="5">
        <v>14</v>
      </c>
      <c r="CF41" s="5">
        <v>21</v>
      </c>
      <c r="CG41" s="5">
        <v>13</v>
      </c>
      <c r="CH41" s="5">
        <v>33</v>
      </c>
      <c r="CI41" s="5">
        <v>18</v>
      </c>
      <c r="CJ41" s="5">
        <v>26</v>
      </c>
      <c r="CK41" s="5">
        <v>5</v>
      </c>
      <c r="CL41" s="5">
        <v>7</v>
      </c>
      <c r="CM41" s="2">
        <v>0</v>
      </c>
      <c r="CN41" s="2">
        <v>0</v>
      </c>
      <c r="CO41" s="2">
        <v>0</v>
      </c>
      <c r="CP41" s="2">
        <v>0</v>
      </c>
      <c r="CQ41" s="5">
        <v>12</v>
      </c>
      <c r="CR41" s="5">
        <v>40</v>
      </c>
      <c r="CS41" s="5">
        <v>0.73072999999999999</v>
      </c>
      <c r="CT41" s="5">
        <v>0.79925999999999997</v>
      </c>
      <c r="CU41" s="2" t="s">
        <v>142</v>
      </c>
    </row>
    <row r="42" spans="1:99" s="2" customFormat="1" x14ac:dyDescent="0.25">
      <c r="A42" s="2" t="s">
        <v>470</v>
      </c>
      <c r="C42" s="2" t="s">
        <v>471</v>
      </c>
      <c r="D42" s="2">
        <v>1963</v>
      </c>
      <c r="E42" s="2">
        <f t="shared" si="0"/>
        <v>52</v>
      </c>
      <c r="F42" s="2">
        <v>60</v>
      </c>
      <c r="G42" s="2">
        <v>70</v>
      </c>
      <c r="H42" s="2">
        <v>660</v>
      </c>
      <c r="I42" s="2">
        <v>77000</v>
      </c>
      <c r="J42" s="2">
        <v>66600</v>
      </c>
      <c r="K42" s="2">
        <v>77000</v>
      </c>
      <c r="L42" s="2">
        <f t="shared" si="1"/>
        <v>3354112300</v>
      </c>
      <c r="M42" s="2">
        <v>3500</v>
      </c>
      <c r="N42" s="2">
        <f t="shared" si="2"/>
        <v>152460000</v>
      </c>
      <c r="O42" s="2">
        <f t="shared" si="3"/>
        <v>5.46875</v>
      </c>
      <c r="P42" s="2">
        <f t="shared" si="4"/>
        <v>14164010</v>
      </c>
      <c r="Q42" s="2">
        <f t="shared" si="5"/>
        <v>14.164010000000001</v>
      </c>
      <c r="R42" s="2">
        <v>1209600</v>
      </c>
      <c r="S42" s="2">
        <f t="shared" si="6"/>
        <v>3132851.9039999996</v>
      </c>
      <c r="T42" s="2">
        <f t="shared" si="7"/>
        <v>774144000</v>
      </c>
      <c r="U42" s="2">
        <f t="shared" si="8"/>
        <v>33723648000000</v>
      </c>
      <c r="W42" s="2">
        <f t="shared" si="9"/>
        <v>0</v>
      </c>
      <c r="X42" s="2">
        <f t="shared" si="10"/>
        <v>0</v>
      </c>
      <c r="Y42" s="2">
        <f t="shared" si="11"/>
        <v>0</v>
      </c>
      <c r="Z42" s="2">
        <f t="shared" si="12"/>
        <v>21.999949494949494</v>
      </c>
      <c r="AA42" s="2">
        <f t="shared" si="13"/>
        <v>0</v>
      </c>
      <c r="AB42" s="2">
        <f t="shared" si="14"/>
        <v>1.0999974747474748</v>
      </c>
      <c r="AC42" s="2">
        <v>60</v>
      </c>
      <c r="AD42" s="2">
        <f t="shared" si="15"/>
        <v>0.36666582491582489</v>
      </c>
      <c r="AE42" s="2" t="s">
        <v>155</v>
      </c>
      <c r="AF42" s="2">
        <f t="shared" si="16"/>
        <v>221184</v>
      </c>
      <c r="AG42" s="2">
        <f t="shared" si="17"/>
        <v>0.1579025612691265</v>
      </c>
      <c r="AH42" s="2">
        <f t="shared" si="18"/>
        <v>0.17241692027663424</v>
      </c>
      <c r="AI42" s="2">
        <f t="shared" si="19"/>
        <v>2901089340</v>
      </c>
      <c r="AJ42" s="2">
        <f t="shared" si="20"/>
        <v>82149768</v>
      </c>
      <c r="AK42" s="2">
        <f t="shared" si="21"/>
        <v>82.149767999999995</v>
      </c>
      <c r="AL42" s="2" t="s">
        <v>155</v>
      </c>
      <c r="AM42" s="2" t="s">
        <v>155</v>
      </c>
      <c r="AN42" s="2" t="s">
        <v>155</v>
      </c>
      <c r="AO42" s="2" t="s">
        <v>155</v>
      </c>
      <c r="AP42" s="2" t="s">
        <v>155</v>
      </c>
      <c r="AQ42" s="2" t="s">
        <v>155</v>
      </c>
      <c r="AR42" s="2" t="s">
        <v>155</v>
      </c>
      <c r="AS42" s="2">
        <v>0</v>
      </c>
      <c r="AT42" s="2" t="s">
        <v>155</v>
      </c>
      <c r="AU42" s="2" t="s">
        <v>155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142</v>
      </c>
    </row>
    <row r="43" spans="1:99" s="2" customFormat="1" x14ac:dyDescent="0.25">
      <c r="A43" s="2" t="s">
        <v>472</v>
      </c>
      <c r="C43" s="2" t="s">
        <v>473</v>
      </c>
      <c r="D43" s="2">
        <v>1974</v>
      </c>
      <c r="E43" s="2">
        <f t="shared" si="0"/>
        <v>41</v>
      </c>
      <c r="F43" s="2">
        <v>40</v>
      </c>
      <c r="G43" s="2">
        <v>55</v>
      </c>
      <c r="H43" s="2">
        <v>330</v>
      </c>
      <c r="I43" s="2">
        <v>16800</v>
      </c>
      <c r="J43" s="2">
        <v>14000</v>
      </c>
      <c r="K43" s="2">
        <v>16800</v>
      </c>
      <c r="L43" s="2">
        <f t="shared" si="1"/>
        <v>731806320</v>
      </c>
      <c r="M43" s="2">
        <v>650</v>
      </c>
      <c r="N43" s="2">
        <f t="shared" si="2"/>
        <v>28314000</v>
      </c>
      <c r="O43" s="2">
        <f t="shared" si="3"/>
        <v>1.015625</v>
      </c>
      <c r="P43" s="2">
        <f t="shared" si="4"/>
        <v>2630459</v>
      </c>
      <c r="Q43" s="2">
        <f t="shared" si="5"/>
        <v>2.6304590000000001</v>
      </c>
      <c r="R43" s="2">
        <v>0</v>
      </c>
      <c r="S43" s="2">
        <f t="shared" si="6"/>
        <v>0</v>
      </c>
      <c r="T43" s="2">
        <f t="shared" si="7"/>
        <v>0</v>
      </c>
      <c r="U43" s="2">
        <f t="shared" si="8"/>
        <v>0</v>
      </c>
      <c r="V43" s="2">
        <v>103748.56552</v>
      </c>
      <c r="W43" s="2">
        <f t="shared" si="9"/>
        <v>31.622562770496</v>
      </c>
      <c r="X43" s="2">
        <f t="shared" si="10"/>
        <v>19.649355818094882</v>
      </c>
      <c r="Y43" s="2">
        <f t="shared" si="11"/>
        <v>5.500170924926989</v>
      </c>
      <c r="Z43" s="2">
        <f t="shared" si="12"/>
        <v>25.846094511549058</v>
      </c>
      <c r="AA43" s="2">
        <f t="shared" si="13"/>
        <v>1.8312047893819579</v>
      </c>
      <c r="AB43" s="2">
        <f t="shared" si="14"/>
        <v>1.9384570883661794</v>
      </c>
      <c r="AC43" s="2">
        <v>40</v>
      </c>
      <c r="AD43" s="2">
        <f t="shared" si="15"/>
        <v>0.64615236278872645</v>
      </c>
      <c r="AE43" s="2">
        <v>221.60599999999999</v>
      </c>
      <c r="AF43" s="2">
        <f t="shared" si="16"/>
        <v>0</v>
      </c>
      <c r="AG43" s="2">
        <f t="shared" si="17"/>
        <v>0.43046689992520332</v>
      </c>
      <c r="AH43" s="2">
        <f t="shared" si="18"/>
        <v>0.15232507099541831</v>
      </c>
      <c r="AI43" s="2">
        <f t="shared" si="19"/>
        <v>609838600</v>
      </c>
      <c r="AJ43" s="2">
        <f t="shared" si="20"/>
        <v>17268720</v>
      </c>
      <c r="AK43" s="2">
        <f t="shared" si="21"/>
        <v>17.268719999999998</v>
      </c>
      <c r="AL43" s="2" t="s">
        <v>474</v>
      </c>
      <c r="AM43" s="2" t="s">
        <v>475</v>
      </c>
      <c r="AN43" s="2" t="s">
        <v>476</v>
      </c>
      <c r="AO43" s="2" t="s">
        <v>477</v>
      </c>
      <c r="AP43" s="2" t="s">
        <v>478</v>
      </c>
      <c r="AQ43" s="2" t="s">
        <v>479</v>
      </c>
      <c r="AR43" s="2" t="s">
        <v>480</v>
      </c>
      <c r="AS43" s="2">
        <v>2</v>
      </c>
      <c r="AT43" s="2" t="s">
        <v>481</v>
      </c>
      <c r="AU43" s="2" t="s">
        <v>482</v>
      </c>
      <c r="AV43" s="2">
        <v>9</v>
      </c>
      <c r="AW43" s="5">
        <v>59</v>
      </c>
      <c r="AX43" s="5">
        <v>40</v>
      </c>
      <c r="AY43" s="5">
        <v>2</v>
      </c>
      <c r="AZ43" s="5">
        <v>4.2</v>
      </c>
      <c r="BA43" s="5">
        <v>1.1000000000000001</v>
      </c>
      <c r="BB43" s="5">
        <v>0.1</v>
      </c>
      <c r="BC43" s="5">
        <v>0.4</v>
      </c>
      <c r="BD43" s="2">
        <v>0</v>
      </c>
      <c r="BE43" s="5">
        <v>0.3</v>
      </c>
      <c r="BF43" s="5">
        <v>40.200000000000003</v>
      </c>
      <c r="BG43" s="5">
        <v>19.899999999999999</v>
      </c>
      <c r="BH43" s="5">
        <v>12.7</v>
      </c>
      <c r="BI43" s="2">
        <v>0</v>
      </c>
      <c r="BJ43" s="2">
        <v>0</v>
      </c>
      <c r="BK43" s="5">
        <v>13.8</v>
      </c>
      <c r="BL43" s="5">
        <v>6.7</v>
      </c>
      <c r="BM43" s="2">
        <v>0</v>
      </c>
      <c r="BN43" s="5">
        <v>0.6</v>
      </c>
      <c r="BO43" s="5">
        <v>24019</v>
      </c>
      <c r="BP43" s="5">
        <v>7976</v>
      </c>
      <c r="BQ43" s="5">
        <v>44</v>
      </c>
      <c r="BR43" s="5">
        <v>15</v>
      </c>
      <c r="BS43" s="5">
        <v>0.15</v>
      </c>
      <c r="BT43" s="5">
        <v>0.05</v>
      </c>
      <c r="BU43" s="5">
        <v>40078</v>
      </c>
      <c r="BV43" s="5">
        <v>74</v>
      </c>
      <c r="BW43" s="5">
        <v>0.25</v>
      </c>
      <c r="BX43" s="5">
        <v>150671</v>
      </c>
      <c r="BY43" s="5">
        <v>6298</v>
      </c>
      <c r="BZ43" s="5">
        <v>279</v>
      </c>
      <c r="CA43" s="5">
        <v>12</v>
      </c>
      <c r="CB43" s="5">
        <v>0.76</v>
      </c>
      <c r="CC43" s="5">
        <v>0.03</v>
      </c>
      <c r="CD43" s="5">
        <v>9</v>
      </c>
      <c r="CE43" s="5">
        <v>9</v>
      </c>
      <c r="CF43" s="5">
        <v>35</v>
      </c>
      <c r="CG43" s="5">
        <v>33</v>
      </c>
      <c r="CH43" s="5">
        <v>28</v>
      </c>
      <c r="CI43" s="5">
        <v>19</v>
      </c>
      <c r="CJ43" s="5">
        <v>30</v>
      </c>
      <c r="CK43" s="5">
        <v>1</v>
      </c>
      <c r="CL43" s="5">
        <v>1</v>
      </c>
      <c r="CM43" s="2">
        <v>0</v>
      </c>
      <c r="CN43" s="2">
        <v>0</v>
      </c>
      <c r="CO43" s="2">
        <v>0</v>
      </c>
      <c r="CP43" s="2">
        <v>0</v>
      </c>
      <c r="CQ43" s="5">
        <v>8</v>
      </c>
      <c r="CR43" s="5">
        <v>28</v>
      </c>
      <c r="CS43" s="5">
        <v>0.53998999999999997</v>
      </c>
      <c r="CT43" s="5">
        <v>5.3260000000000002E-2</v>
      </c>
      <c r="CU43" s="2" t="s">
        <v>142</v>
      </c>
    </row>
    <row r="44" spans="1:99" s="2" customFormat="1" x14ac:dyDescent="0.25">
      <c r="A44" s="2" t="s">
        <v>483</v>
      </c>
      <c r="C44" s="2" t="s">
        <v>484</v>
      </c>
      <c r="D44" s="2">
        <v>1943</v>
      </c>
      <c r="E44" s="2">
        <f t="shared" si="0"/>
        <v>72</v>
      </c>
      <c r="F44" s="2">
        <v>40</v>
      </c>
      <c r="G44" s="2">
        <v>50</v>
      </c>
      <c r="H44" s="2">
        <v>14230</v>
      </c>
      <c r="I44" s="2">
        <v>8042</v>
      </c>
      <c r="J44" s="2">
        <v>4352</v>
      </c>
      <c r="K44" s="2">
        <v>8042</v>
      </c>
      <c r="L44" s="2">
        <f t="shared" si="1"/>
        <v>350308715.80000001</v>
      </c>
      <c r="M44" s="2">
        <v>272</v>
      </c>
      <c r="N44" s="2">
        <f t="shared" si="2"/>
        <v>11848320</v>
      </c>
      <c r="O44" s="2">
        <f t="shared" si="3"/>
        <v>0.42500000000000004</v>
      </c>
      <c r="P44" s="2">
        <f t="shared" si="4"/>
        <v>1100745.92</v>
      </c>
      <c r="Q44" s="2">
        <f t="shared" si="5"/>
        <v>1.10074592</v>
      </c>
      <c r="R44" s="2">
        <v>4915</v>
      </c>
      <c r="S44" s="2">
        <f t="shared" si="6"/>
        <v>12729.80085</v>
      </c>
      <c r="T44" s="2">
        <f t="shared" si="7"/>
        <v>3145600</v>
      </c>
      <c r="U44" s="2">
        <f t="shared" si="8"/>
        <v>137030200000</v>
      </c>
      <c r="V44" s="2">
        <v>44136.697970000001</v>
      </c>
      <c r="W44" s="2">
        <f t="shared" si="9"/>
        <v>13.452865541255999</v>
      </c>
      <c r="X44" s="2">
        <f t="shared" si="10"/>
        <v>8.3592257753301809</v>
      </c>
      <c r="Y44" s="2">
        <f t="shared" si="11"/>
        <v>3.6171469311655855</v>
      </c>
      <c r="Z44" s="2">
        <f t="shared" si="12"/>
        <v>29.566108595986606</v>
      </c>
      <c r="AA44" s="2">
        <f t="shared" si="13"/>
        <v>2.5060734917627241</v>
      </c>
      <c r="AB44" s="2">
        <f t="shared" si="14"/>
        <v>2.2174581446989956</v>
      </c>
      <c r="AC44" s="2">
        <v>40</v>
      </c>
      <c r="AD44" s="2">
        <f t="shared" si="15"/>
        <v>0.73915271489966516</v>
      </c>
      <c r="AE44" s="2" t="s">
        <v>155</v>
      </c>
      <c r="AF44" s="2">
        <f t="shared" si="16"/>
        <v>11564.705882352941</v>
      </c>
      <c r="AG44" s="2">
        <f t="shared" si="17"/>
        <v>0.76122182005908356</v>
      </c>
      <c r="AH44" s="2">
        <f t="shared" si="18"/>
        <v>0.20505298018614002</v>
      </c>
      <c r="AI44" s="2">
        <f t="shared" si="19"/>
        <v>189572684.80000001</v>
      </c>
      <c r="AJ44" s="2">
        <f t="shared" si="20"/>
        <v>5368104.96</v>
      </c>
      <c r="AK44" s="2">
        <f t="shared" si="21"/>
        <v>5.3681049600000001</v>
      </c>
      <c r="AL44" s="2" t="s">
        <v>485</v>
      </c>
      <c r="AM44" s="2" t="s">
        <v>486</v>
      </c>
      <c r="AN44" s="2" t="s">
        <v>487</v>
      </c>
      <c r="AO44" s="2" t="s">
        <v>488</v>
      </c>
      <c r="AP44" s="2" t="s">
        <v>155</v>
      </c>
      <c r="AQ44" s="2" t="s">
        <v>155</v>
      </c>
      <c r="AR44" s="2" t="s">
        <v>155</v>
      </c>
      <c r="AS44" s="2">
        <v>0</v>
      </c>
      <c r="AT44" s="2" t="s">
        <v>155</v>
      </c>
      <c r="AU44" s="2" t="s">
        <v>155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>
        <v>0</v>
      </c>
      <c r="CT44" s="2">
        <v>0</v>
      </c>
      <c r="CU44" s="2" t="s">
        <v>142</v>
      </c>
    </row>
    <row r="45" spans="1:99" s="2" customFormat="1" x14ac:dyDescent="0.25">
      <c r="A45" s="2" t="s">
        <v>489</v>
      </c>
      <c r="C45" s="2" t="s">
        <v>490</v>
      </c>
      <c r="D45" s="2">
        <v>1928</v>
      </c>
      <c r="E45" s="2">
        <f t="shared" si="0"/>
        <v>87</v>
      </c>
      <c r="F45" s="2">
        <v>41</v>
      </c>
      <c r="G45" s="2">
        <v>50</v>
      </c>
      <c r="H45" s="2">
        <v>30426</v>
      </c>
      <c r="I45" s="2">
        <v>11694</v>
      </c>
      <c r="J45" s="2">
        <v>8160</v>
      </c>
      <c r="K45" s="2">
        <v>11694</v>
      </c>
      <c r="L45" s="2">
        <f t="shared" si="1"/>
        <v>509389470.60000002</v>
      </c>
      <c r="M45" s="2">
        <v>287</v>
      </c>
      <c r="N45" s="2">
        <f t="shared" si="2"/>
        <v>12501720</v>
      </c>
      <c r="O45" s="2">
        <f t="shared" si="3"/>
        <v>0.44843750000000004</v>
      </c>
      <c r="P45" s="2">
        <f t="shared" si="4"/>
        <v>1161448.82</v>
      </c>
      <c r="Q45" s="2">
        <f t="shared" si="5"/>
        <v>1.1614488200000002</v>
      </c>
      <c r="R45" s="2">
        <v>38912</v>
      </c>
      <c r="S45" s="2">
        <f t="shared" si="6"/>
        <v>100781.69087999999</v>
      </c>
      <c r="T45" s="2">
        <f t="shared" si="7"/>
        <v>24903680</v>
      </c>
      <c r="U45" s="2">
        <f t="shared" si="8"/>
        <v>1084866560000</v>
      </c>
      <c r="V45" s="2">
        <v>61504.483260000001</v>
      </c>
      <c r="W45" s="2">
        <f t="shared" si="9"/>
        <v>18.746566497648001</v>
      </c>
      <c r="X45" s="2">
        <f t="shared" si="10"/>
        <v>11.648580102544441</v>
      </c>
      <c r="Y45" s="2">
        <f t="shared" si="11"/>
        <v>4.9070060035335334</v>
      </c>
      <c r="Z45" s="2">
        <f t="shared" si="12"/>
        <v>40.745551060174122</v>
      </c>
      <c r="AA45" s="2">
        <f t="shared" si="13"/>
        <v>1.862513656727308</v>
      </c>
      <c r="AB45" s="2">
        <f t="shared" si="14"/>
        <v>2.9813817848907895</v>
      </c>
      <c r="AC45" s="2">
        <v>41</v>
      </c>
      <c r="AD45" s="2">
        <f t="shared" si="15"/>
        <v>0.99379392829692981</v>
      </c>
      <c r="AE45" s="2">
        <v>32.837600000000002</v>
      </c>
      <c r="AF45" s="2">
        <f t="shared" si="16"/>
        <v>86772.404181184669</v>
      </c>
      <c r="AG45" s="2">
        <f t="shared" si="17"/>
        <v>1.0212704367067067</v>
      </c>
      <c r="AH45" s="2">
        <f t="shared" si="18"/>
        <v>0.11539255943808271</v>
      </c>
      <c r="AI45" s="2">
        <f t="shared" si="19"/>
        <v>355448784</v>
      </c>
      <c r="AJ45" s="2">
        <f t="shared" si="20"/>
        <v>10065196.800000001</v>
      </c>
      <c r="AK45" s="2">
        <f t="shared" si="21"/>
        <v>10.065196800000001</v>
      </c>
      <c r="AL45" s="2" t="s">
        <v>491</v>
      </c>
      <c r="AM45" s="2" t="s">
        <v>155</v>
      </c>
      <c r="AN45" s="2" t="s">
        <v>492</v>
      </c>
      <c r="AO45" s="2" t="s">
        <v>493</v>
      </c>
      <c r="AP45" s="2" t="s">
        <v>494</v>
      </c>
      <c r="AQ45" s="2" t="s">
        <v>495</v>
      </c>
      <c r="AR45" s="2" t="s">
        <v>496</v>
      </c>
      <c r="AS45" s="2">
        <v>1</v>
      </c>
      <c r="AT45" s="2" t="s">
        <v>497</v>
      </c>
      <c r="AU45" s="2" t="s">
        <v>498</v>
      </c>
      <c r="AV45" s="2">
        <v>9</v>
      </c>
      <c r="AW45" s="5">
        <v>75</v>
      </c>
      <c r="AX45" s="5">
        <v>25</v>
      </c>
      <c r="AY45" s="2">
        <v>0</v>
      </c>
      <c r="AZ45" s="5">
        <v>1.8</v>
      </c>
      <c r="BA45" s="5">
        <v>0.6</v>
      </c>
      <c r="BB45" s="5">
        <v>2.6</v>
      </c>
      <c r="BC45" s="5">
        <v>9</v>
      </c>
      <c r="BD45" s="5">
        <v>1.6</v>
      </c>
      <c r="BE45" s="5">
        <v>8.9</v>
      </c>
      <c r="BF45" s="5">
        <v>28.3</v>
      </c>
      <c r="BG45" s="5">
        <v>12.8</v>
      </c>
      <c r="BH45" s="5">
        <v>7.6</v>
      </c>
      <c r="BI45" s="2">
        <v>0</v>
      </c>
      <c r="BJ45" s="2">
        <v>0</v>
      </c>
      <c r="BK45" s="5">
        <v>11.1</v>
      </c>
      <c r="BL45" s="5">
        <v>14.3</v>
      </c>
      <c r="BM45" s="2">
        <v>0</v>
      </c>
      <c r="BN45" s="5">
        <v>1.3</v>
      </c>
      <c r="BO45" s="5">
        <v>3565</v>
      </c>
      <c r="BP45" s="5">
        <v>936</v>
      </c>
      <c r="BQ45" s="5">
        <v>61</v>
      </c>
      <c r="BR45" s="5">
        <v>16</v>
      </c>
      <c r="BS45" s="5">
        <v>0.19</v>
      </c>
      <c r="BT45" s="5">
        <v>0.05</v>
      </c>
      <c r="BU45" s="5">
        <v>5961</v>
      </c>
      <c r="BV45" s="5">
        <v>103</v>
      </c>
      <c r="BW45" s="5">
        <v>0.31</v>
      </c>
      <c r="BX45" s="5">
        <v>33298</v>
      </c>
      <c r="BY45" s="5">
        <v>1598</v>
      </c>
      <c r="BZ45" s="5">
        <v>574</v>
      </c>
      <c r="CA45" s="5">
        <v>28</v>
      </c>
      <c r="CB45" s="5">
        <v>1.1399999999999999</v>
      </c>
      <c r="CC45" s="5">
        <v>0.06</v>
      </c>
      <c r="CD45" s="5">
        <v>37</v>
      </c>
      <c r="CE45" s="5">
        <v>44</v>
      </c>
      <c r="CF45" s="5">
        <v>33</v>
      </c>
      <c r="CG45" s="5">
        <v>27</v>
      </c>
      <c r="CH45" s="5">
        <v>17</v>
      </c>
      <c r="CI45" s="5">
        <v>7</v>
      </c>
      <c r="CJ45" s="5">
        <v>12</v>
      </c>
      <c r="CK45" s="5">
        <v>1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5">
        <v>5</v>
      </c>
      <c r="CR45" s="5">
        <v>18</v>
      </c>
      <c r="CS45" s="5">
        <v>0.56952000000000003</v>
      </c>
      <c r="CT45" s="5">
        <v>0.32874999999999999</v>
      </c>
      <c r="CU45" s="2" t="s">
        <v>142</v>
      </c>
    </row>
    <row r="46" spans="1:99" s="2" customFormat="1" x14ac:dyDescent="0.25">
      <c r="A46" s="2" t="s">
        <v>499</v>
      </c>
      <c r="C46" s="2" t="s">
        <v>500</v>
      </c>
      <c r="D46" s="2">
        <v>1969</v>
      </c>
      <c r="E46" s="2">
        <f t="shared" si="0"/>
        <v>46</v>
      </c>
      <c r="F46" s="2">
        <v>30.9</v>
      </c>
      <c r="G46" s="2">
        <v>40.9</v>
      </c>
      <c r="H46" s="2">
        <v>71629</v>
      </c>
      <c r="I46" s="2">
        <v>39504</v>
      </c>
      <c r="J46" s="2">
        <v>20274</v>
      </c>
      <c r="K46" s="2">
        <v>39504</v>
      </c>
      <c r="L46" s="2">
        <f t="shared" si="1"/>
        <v>1720790289.6000001</v>
      </c>
      <c r="M46" s="2">
        <v>1635</v>
      </c>
      <c r="N46" s="2">
        <f t="shared" si="2"/>
        <v>71220600</v>
      </c>
      <c r="O46" s="2">
        <f t="shared" si="3"/>
        <v>2.5546875</v>
      </c>
      <c r="P46" s="2">
        <f t="shared" si="4"/>
        <v>6616616.1000000006</v>
      </c>
      <c r="Q46" s="2">
        <f t="shared" si="5"/>
        <v>6.6166161000000008</v>
      </c>
      <c r="R46" s="2">
        <v>65972</v>
      </c>
      <c r="S46" s="2">
        <f t="shared" si="6"/>
        <v>170866.82027999999</v>
      </c>
      <c r="T46" s="2">
        <f t="shared" si="7"/>
        <v>42222080</v>
      </c>
      <c r="U46" s="2">
        <f t="shared" si="8"/>
        <v>1839299360000</v>
      </c>
      <c r="V46" s="2">
        <v>141298.71447000001</v>
      </c>
      <c r="W46" s="2">
        <f t="shared" si="9"/>
        <v>43.067848170456003</v>
      </c>
      <c r="X46" s="2">
        <f t="shared" si="10"/>
        <v>26.761128728331183</v>
      </c>
      <c r="Y46" s="2">
        <f t="shared" si="11"/>
        <v>4.7231321369853241</v>
      </c>
      <c r="Z46" s="2">
        <f t="shared" si="12"/>
        <v>24.161412422810255</v>
      </c>
      <c r="AA46" s="2">
        <f t="shared" si="13"/>
        <v>1.7221922045340448</v>
      </c>
      <c r="AB46" s="2">
        <f t="shared" si="14"/>
        <v>2.3457681963893453</v>
      </c>
      <c r="AC46" s="2">
        <v>30.9</v>
      </c>
      <c r="AD46" s="2">
        <f t="shared" si="15"/>
        <v>0.78192273212978169</v>
      </c>
      <c r="AE46" s="2">
        <v>72.867199999999997</v>
      </c>
      <c r="AF46" s="2">
        <f t="shared" si="16"/>
        <v>25823.902140672784</v>
      </c>
      <c r="AG46" s="2">
        <f t="shared" si="17"/>
        <v>0.25372598841150412</v>
      </c>
      <c r="AH46" s="2">
        <f t="shared" si="18"/>
        <v>0.26458449056276134</v>
      </c>
      <c r="AI46" s="2">
        <f t="shared" si="19"/>
        <v>883133412.60000002</v>
      </c>
      <c r="AJ46" s="2">
        <f t="shared" si="20"/>
        <v>25007573.52</v>
      </c>
      <c r="AK46" s="2">
        <f t="shared" si="21"/>
        <v>25.007573520000001</v>
      </c>
      <c r="AL46" s="2" t="s">
        <v>501</v>
      </c>
      <c r="AM46" s="2" t="s">
        <v>502</v>
      </c>
      <c r="AN46" s="2" t="s">
        <v>503</v>
      </c>
      <c r="AO46" s="2" t="s">
        <v>504</v>
      </c>
      <c r="AP46" s="2" t="s">
        <v>505</v>
      </c>
      <c r="AQ46" s="2" t="s">
        <v>210</v>
      </c>
      <c r="AR46" s="2" t="s">
        <v>506</v>
      </c>
      <c r="AS46" s="2">
        <v>2</v>
      </c>
      <c r="AT46" s="2" t="s">
        <v>507</v>
      </c>
      <c r="AU46" s="2" t="s">
        <v>508</v>
      </c>
      <c r="AV46" s="2">
        <v>9</v>
      </c>
      <c r="AW46" s="5">
        <v>51</v>
      </c>
      <c r="AX46" s="5">
        <v>47</v>
      </c>
      <c r="AY46" s="5">
        <v>1</v>
      </c>
      <c r="AZ46" s="5">
        <v>4.7</v>
      </c>
      <c r="BA46" s="5">
        <v>2.1</v>
      </c>
      <c r="BB46" s="5">
        <v>2.2999999999999998</v>
      </c>
      <c r="BC46" s="5">
        <v>11.9</v>
      </c>
      <c r="BD46" s="5">
        <v>2.7</v>
      </c>
      <c r="BE46" s="5">
        <v>2.8</v>
      </c>
      <c r="BF46" s="5">
        <v>32.299999999999997</v>
      </c>
      <c r="BG46" s="5">
        <v>13.1</v>
      </c>
      <c r="BH46" s="5">
        <v>8</v>
      </c>
      <c r="BI46" s="2">
        <v>0</v>
      </c>
      <c r="BJ46" s="2">
        <v>0</v>
      </c>
      <c r="BK46" s="5">
        <v>11.7</v>
      </c>
      <c r="BL46" s="5">
        <v>8.1999999999999993</v>
      </c>
      <c r="BM46" s="2">
        <v>0</v>
      </c>
      <c r="BN46" s="5">
        <v>0.2</v>
      </c>
      <c r="BO46" s="5">
        <v>12742</v>
      </c>
      <c r="BP46" s="5">
        <v>3685</v>
      </c>
      <c r="BQ46" s="5">
        <v>50</v>
      </c>
      <c r="BR46" s="5">
        <v>14</v>
      </c>
      <c r="BS46" s="5">
        <v>0.15</v>
      </c>
      <c r="BT46" s="5">
        <v>0.04</v>
      </c>
      <c r="BU46" s="5">
        <v>20972</v>
      </c>
      <c r="BV46" s="5">
        <v>82</v>
      </c>
      <c r="BW46" s="5">
        <v>0.25</v>
      </c>
      <c r="BX46" s="5">
        <v>145121</v>
      </c>
      <c r="BY46" s="5">
        <v>3028</v>
      </c>
      <c r="BZ46" s="5">
        <v>565</v>
      </c>
      <c r="CA46" s="5">
        <v>12</v>
      </c>
      <c r="CB46" s="5">
        <v>2.23</v>
      </c>
      <c r="CC46" s="5">
        <v>0.05</v>
      </c>
      <c r="CD46" s="5">
        <v>53</v>
      </c>
      <c r="CE46" s="5">
        <v>63</v>
      </c>
      <c r="CF46" s="5">
        <v>22</v>
      </c>
      <c r="CG46" s="5">
        <v>16</v>
      </c>
      <c r="CH46" s="5">
        <v>14</v>
      </c>
      <c r="CI46" s="5">
        <v>7</v>
      </c>
      <c r="CJ46" s="5">
        <v>11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5">
        <v>3</v>
      </c>
      <c r="CR46" s="5">
        <v>10</v>
      </c>
      <c r="CS46" s="5">
        <v>0.50297000000000003</v>
      </c>
      <c r="CT46" s="5">
        <v>9.4780000000000003E-2</v>
      </c>
      <c r="CU46" s="2" t="s">
        <v>142</v>
      </c>
    </row>
    <row r="47" spans="1:99" s="2" customFormat="1" x14ac:dyDescent="0.25">
      <c r="A47" s="2" t="s">
        <v>509</v>
      </c>
      <c r="C47" s="2" t="s">
        <v>510</v>
      </c>
      <c r="D47" s="2">
        <v>1920</v>
      </c>
      <c r="E47" s="2">
        <f t="shared" si="0"/>
        <v>95</v>
      </c>
      <c r="F47" s="2">
        <v>31</v>
      </c>
      <c r="G47" s="2">
        <v>39.4</v>
      </c>
      <c r="H47" s="2">
        <v>38600</v>
      </c>
      <c r="I47" s="2">
        <v>18391</v>
      </c>
      <c r="J47" s="2">
        <v>10131</v>
      </c>
      <c r="K47" s="2">
        <v>18391</v>
      </c>
      <c r="L47" s="2">
        <f t="shared" si="1"/>
        <v>801110120.89999998</v>
      </c>
      <c r="M47" s="2">
        <v>817</v>
      </c>
      <c r="N47" s="2">
        <f t="shared" si="2"/>
        <v>35588520</v>
      </c>
      <c r="O47" s="2">
        <f t="shared" si="3"/>
        <v>1.2765625</v>
      </c>
      <c r="P47" s="2">
        <f t="shared" si="4"/>
        <v>3306284.62</v>
      </c>
      <c r="Q47" s="2">
        <f t="shared" si="5"/>
        <v>3.30628462</v>
      </c>
      <c r="R47" s="2">
        <v>43776</v>
      </c>
      <c r="S47" s="2">
        <f t="shared" si="6"/>
        <v>113379.40224</v>
      </c>
      <c r="T47" s="2">
        <f t="shared" si="7"/>
        <v>28016640</v>
      </c>
      <c r="U47" s="2">
        <f t="shared" si="8"/>
        <v>1220474880000</v>
      </c>
      <c r="V47" s="2">
        <v>74752.581332999995</v>
      </c>
      <c r="W47" s="2">
        <f t="shared" si="9"/>
        <v>22.784586790298398</v>
      </c>
      <c r="X47" s="2">
        <f t="shared" si="10"/>
        <v>14.157690388982202</v>
      </c>
      <c r="Y47" s="2">
        <f t="shared" si="11"/>
        <v>3.5348088165927165</v>
      </c>
      <c r="Z47" s="2">
        <f t="shared" si="12"/>
        <v>22.510352239991995</v>
      </c>
      <c r="AA47" s="2">
        <f t="shared" si="13"/>
        <v>1.8232941115210184</v>
      </c>
      <c r="AB47" s="2">
        <f t="shared" si="14"/>
        <v>2.1784211845153547</v>
      </c>
      <c r="AC47" s="2">
        <v>31</v>
      </c>
      <c r="AD47" s="2">
        <f t="shared" si="15"/>
        <v>0.7261403948384515</v>
      </c>
      <c r="AE47" s="2">
        <v>35.368000000000002</v>
      </c>
      <c r="AF47" s="2">
        <f t="shared" si="16"/>
        <v>34292.093023255817</v>
      </c>
      <c r="AG47" s="2">
        <f t="shared" si="17"/>
        <v>0.3344050101318094</v>
      </c>
      <c r="AH47" s="2">
        <f t="shared" si="18"/>
        <v>0.26457926729772208</v>
      </c>
      <c r="AI47" s="2">
        <f t="shared" si="19"/>
        <v>441305346.90000004</v>
      </c>
      <c r="AJ47" s="2">
        <f t="shared" si="20"/>
        <v>12496385.880000001</v>
      </c>
      <c r="AK47" s="2">
        <f t="shared" si="21"/>
        <v>12.49638588</v>
      </c>
      <c r="AL47" s="2" t="s">
        <v>511</v>
      </c>
      <c r="AM47" s="2" t="s">
        <v>512</v>
      </c>
      <c r="AN47" s="2" t="s">
        <v>513</v>
      </c>
      <c r="AO47" s="2" t="s">
        <v>514</v>
      </c>
      <c r="AP47" s="2" t="s">
        <v>515</v>
      </c>
      <c r="AQ47" s="2" t="s">
        <v>210</v>
      </c>
      <c r="AR47" s="2" t="s">
        <v>516</v>
      </c>
      <c r="AS47" s="2">
        <v>1</v>
      </c>
      <c r="AT47" s="2" t="s">
        <v>517</v>
      </c>
      <c r="AU47" s="2" t="s">
        <v>518</v>
      </c>
      <c r="AV47" s="2">
        <v>9</v>
      </c>
      <c r="AW47" s="5">
        <v>52</v>
      </c>
      <c r="AX47" s="5">
        <v>47</v>
      </c>
      <c r="AY47" s="5">
        <v>1</v>
      </c>
      <c r="AZ47" s="5">
        <v>1.7</v>
      </c>
      <c r="BA47" s="5">
        <v>4</v>
      </c>
      <c r="BB47" s="5">
        <v>0.9</v>
      </c>
      <c r="BC47" s="5">
        <v>4.0999999999999996</v>
      </c>
      <c r="BD47" s="5">
        <v>0.3</v>
      </c>
      <c r="BE47" s="5">
        <v>1.6</v>
      </c>
      <c r="BF47" s="5">
        <v>37.9</v>
      </c>
      <c r="BG47" s="5">
        <v>10.8</v>
      </c>
      <c r="BH47" s="5">
        <v>8.4</v>
      </c>
      <c r="BI47" s="2">
        <v>0</v>
      </c>
      <c r="BJ47" s="2">
        <v>0</v>
      </c>
      <c r="BK47" s="5">
        <v>20.2</v>
      </c>
      <c r="BL47" s="5">
        <v>10</v>
      </c>
      <c r="BM47" s="2">
        <v>0</v>
      </c>
      <c r="BN47" s="5">
        <v>0.1</v>
      </c>
      <c r="BO47" s="5">
        <v>4404</v>
      </c>
      <c r="BP47" s="5">
        <v>1186</v>
      </c>
      <c r="BQ47" s="5">
        <v>64</v>
      </c>
      <c r="BR47" s="5">
        <v>17</v>
      </c>
      <c r="BS47" s="5">
        <v>0.18</v>
      </c>
      <c r="BT47" s="5">
        <v>0.05</v>
      </c>
      <c r="BU47" s="5">
        <v>7142</v>
      </c>
      <c r="BV47" s="5">
        <v>104</v>
      </c>
      <c r="BW47" s="5">
        <v>0.3</v>
      </c>
      <c r="BX47" s="5">
        <v>48866</v>
      </c>
      <c r="BY47" s="5">
        <v>3990</v>
      </c>
      <c r="BZ47" s="5">
        <v>708</v>
      </c>
      <c r="CA47" s="5">
        <v>58</v>
      </c>
      <c r="CB47" s="5">
        <v>1.55</v>
      </c>
      <c r="CC47" s="5">
        <v>0.13</v>
      </c>
      <c r="CD47" s="5">
        <v>26</v>
      </c>
      <c r="CE47" s="5">
        <v>37</v>
      </c>
      <c r="CF47" s="5">
        <v>39</v>
      </c>
      <c r="CG47" s="5">
        <v>27</v>
      </c>
      <c r="CH47" s="5">
        <v>19</v>
      </c>
      <c r="CI47" s="5">
        <v>10</v>
      </c>
      <c r="CJ47" s="5">
        <v>15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5">
        <v>7</v>
      </c>
      <c r="CR47" s="5">
        <v>22</v>
      </c>
      <c r="CS47" s="5">
        <v>0.38301000000000002</v>
      </c>
      <c r="CT47" s="5">
        <v>3.3390000000000003E-2</v>
      </c>
      <c r="CU47" s="2" t="s">
        <v>142</v>
      </c>
    </row>
    <row r="48" spans="1:99" s="2" customFormat="1" x14ac:dyDescent="0.25">
      <c r="A48" s="2" t="s">
        <v>519</v>
      </c>
      <c r="C48" s="2" t="s">
        <v>520</v>
      </c>
      <c r="D48" s="2">
        <v>1971</v>
      </c>
      <c r="E48" s="2">
        <f t="shared" si="0"/>
        <v>44</v>
      </c>
      <c r="F48" s="2">
        <v>39</v>
      </c>
      <c r="G48" s="2">
        <v>53.5</v>
      </c>
      <c r="H48" s="2">
        <v>54000</v>
      </c>
      <c r="I48" s="2">
        <v>24500</v>
      </c>
      <c r="J48" s="2">
        <v>10764</v>
      </c>
      <c r="K48" s="2">
        <v>24500</v>
      </c>
      <c r="L48" s="2">
        <f t="shared" si="1"/>
        <v>1067217550</v>
      </c>
      <c r="M48" s="2">
        <v>690</v>
      </c>
      <c r="N48" s="2">
        <f t="shared" si="2"/>
        <v>30056400</v>
      </c>
      <c r="O48" s="2">
        <f t="shared" si="3"/>
        <v>1.078125</v>
      </c>
      <c r="P48" s="2">
        <f t="shared" si="4"/>
        <v>2792333.4</v>
      </c>
      <c r="Q48" s="2">
        <f t="shared" si="5"/>
        <v>2.7923334</v>
      </c>
      <c r="R48" s="2">
        <v>19648</v>
      </c>
      <c r="S48" s="2">
        <f t="shared" si="6"/>
        <v>50888.123519999994</v>
      </c>
      <c r="T48" s="2">
        <f t="shared" si="7"/>
        <v>12574720</v>
      </c>
      <c r="U48" s="2">
        <f t="shared" si="8"/>
        <v>547786240000</v>
      </c>
      <c r="V48" s="2">
        <v>119559.55882999999</v>
      </c>
      <c r="W48" s="2">
        <f t="shared" si="9"/>
        <v>36.441753531383995</v>
      </c>
      <c r="X48" s="2">
        <f t="shared" si="10"/>
        <v>22.64386308504902</v>
      </c>
      <c r="Y48" s="2">
        <f t="shared" si="11"/>
        <v>6.1519177742790934</v>
      </c>
      <c r="Z48" s="2">
        <f t="shared" si="12"/>
        <v>35.507164863390159</v>
      </c>
      <c r="AA48" s="2">
        <f t="shared" si="13"/>
        <v>2.7446910446788046</v>
      </c>
      <c r="AB48" s="2">
        <f t="shared" si="14"/>
        <v>2.7313203741069354</v>
      </c>
      <c r="AC48" s="2">
        <v>39</v>
      </c>
      <c r="AD48" s="2">
        <f t="shared" si="15"/>
        <v>0.91044012470231173</v>
      </c>
      <c r="AE48" s="2">
        <v>46.2258</v>
      </c>
      <c r="AF48" s="2">
        <f t="shared" si="16"/>
        <v>18224.231884057972</v>
      </c>
      <c r="AG48" s="2">
        <f t="shared" si="17"/>
        <v>0.57397498342514242</v>
      </c>
      <c r="AH48" s="2">
        <f t="shared" si="18"/>
        <v>0.21031074890886156</v>
      </c>
      <c r="AI48" s="2">
        <f t="shared" si="19"/>
        <v>468878763.60000002</v>
      </c>
      <c r="AJ48" s="2">
        <f t="shared" si="20"/>
        <v>13277178.720000001</v>
      </c>
      <c r="AK48" s="2">
        <f t="shared" si="21"/>
        <v>13.27717872</v>
      </c>
      <c r="AL48" s="2" t="s">
        <v>521</v>
      </c>
      <c r="AM48" s="2" t="s">
        <v>155</v>
      </c>
      <c r="AN48" s="2" t="s">
        <v>522</v>
      </c>
      <c r="AO48" s="2" t="s">
        <v>523</v>
      </c>
      <c r="AP48" s="2" t="s">
        <v>524</v>
      </c>
      <c r="AQ48" s="2" t="s">
        <v>495</v>
      </c>
      <c r="AR48" s="2" t="s">
        <v>525</v>
      </c>
      <c r="AS48" s="2">
        <v>1</v>
      </c>
      <c r="AT48" s="2" t="s">
        <v>526</v>
      </c>
      <c r="AU48" s="2" t="s">
        <v>527</v>
      </c>
      <c r="AV48" s="2">
        <v>9</v>
      </c>
      <c r="AW48" s="5">
        <v>33</v>
      </c>
      <c r="AX48" s="5">
        <v>66</v>
      </c>
      <c r="AY48" s="5">
        <v>2</v>
      </c>
      <c r="AZ48" s="5">
        <v>3.1</v>
      </c>
      <c r="BA48" s="5">
        <v>1.2</v>
      </c>
      <c r="BB48" s="5">
        <v>1.2</v>
      </c>
      <c r="BC48" s="5">
        <v>16.3</v>
      </c>
      <c r="BD48" s="5">
        <v>5.9</v>
      </c>
      <c r="BE48" s="5">
        <v>4.2</v>
      </c>
      <c r="BF48" s="5">
        <v>25.3</v>
      </c>
      <c r="BG48" s="5">
        <v>11.4</v>
      </c>
      <c r="BH48" s="5">
        <v>7.6</v>
      </c>
      <c r="BI48" s="2">
        <v>0</v>
      </c>
      <c r="BJ48" s="2">
        <v>0</v>
      </c>
      <c r="BK48" s="5">
        <v>12.3</v>
      </c>
      <c r="BL48" s="5">
        <v>11.3</v>
      </c>
      <c r="BM48" s="2">
        <v>0</v>
      </c>
      <c r="BN48" s="5">
        <v>0.2</v>
      </c>
      <c r="BO48" s="5">
        <v>6380</v>
      </c>
      <c r="BP48" s="5">
        <v>1834</v>
      </c>
      <c r="BQ48" s="5">
        <v>61</v>
      </c>
      <c r="BR48" s="5">
        <v>18</v>
      </c>
      <c r="BS48" s="5">
        <v>0.19</v>
      </c>
      <c r="BT48" s="5">
        <v>0.05</v>
      </c>
      <c r="BU48" s="5">
        <v>10696</v>
      </c>
      <c r="BV48" s="5">
        <v>103</v>
      </c>
      <c r="BW48" s="5">
        <v>0.31</v>
      </c>
      <c r="BX48" s="5">
        <v>90168</v>
      </c>
      <c r="BY48" s="5">
        <v>3576</v>
      </c>
      <c r="BZ48" s="5">
        <v>867</v>
      </c>
      <c r="CA48" s="5">
        <v>34</v>
      </c>
      <c r="CB48" s="5">
        <v>2.1800000000000002</v>
      </c>
      <c r="CC48" s="5">
        <v>0.09</v>
      </c>
      <c r="CD48" s="5">
        <v>69</v>
      </c>
      <c r="CE48" s="5">
        <v>73</v>
      </c>
      <c r="CF48" s="5">
        <v>16</v>
      </c>
      <c r="CG48" s="5">
        <v>14</v>
      </c>
      <c r="CH48" s="5">
        <v>9</v>
      </c>
      <c r="CI48" s="5">
        <v>4</v>
      </c>
      <c r="CJ48" s="5">
        <v>6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5">
        <v>2</v>
      </c>
      <c r="CR48" s="5">
        <v>8</v>
      </c>
      <c r="CS48" s="5">
        <v>0.52544000000000002</v>
      </c>
      <c r="CT48" s="5">
        <v>0.22094</v>
      </c>
      <c r="CU48" s="2" t="s">
        <v>142</v>
      </c>
    </row>
    <row r="49" spans="1:99" s="2" customFormat="1" x14ac:dyDescent="0.25">
      <c r="A49" s="2" t="s">
        <v>528</v>
      </c>
      <c r="C49" s="2" t="s">
        <v>529</v>
      </c>
      <c r="D49" s="2">
        <v>1913</v>
      </c>
      <c r="E49" s="2">
        <f t="shared" si="0"/>
        <v>102</v>
      </c>
      <c r="F49" s="2">
        <v>15</v>
      </c>
      <c r="G49" s="2">
        <v>15</v>
      </c>
      <c r="H49" s="2">
        <v>1650</v>
      </c>
      <c r="I49" s="2">
        <v>108</v>
      </c>
      <c r="J49" s="2">
        <v>108</v>
      </c>
      <c r="K49" s="2">
        <v>108</v>
      </c>
      <c r="L49" s="2">
        <f t="shared" si="1"/>
        <v>4704469.2</v>
      </c>
      <c r="M49" s="2">
        <v>270</v>
      </c>
      <c r="N49" s="2">
        <f t="shared" si="2"/>
        <v>11761200</v>
      </c>
      <c r="O49" s="2">
        <f t="shared" si="3"/>
        <v>0.421875</v>
      </c>
      <c r="P49" s="2">
        <f t="shared" si="4"/>
        <v>1092652.2</v>
      </c>
      <c r="Q49" s="2">
        <f t="shared" si="5"/>
        <v>1.0926522000000001</v>
      </c>
      <c r="R49" s="2">
        <v>0</v>
      </c>
      <c r="S49" s="2">
        <f t="shared" si="6"/>
        <v>0</v>
      </c>
      <c r="T49" s="2">
        <f t="shared" si="7"/>
        <v>0</v>
      </c>
      <c r="U49" s="2">
        <f t="shared" si="8"/>
        <v>0</v>
      </c>
      <c r="W49" s="2">
        <f t="shared" si="9"/>
        <v>0</v>
      </c>
      <c r="X49" s="2">
        <f t="shared" si="10"/>
        <v>0</v>
      </c>
      <c r="Y49" s="2">
        <f t="shared" si="11"/>
        <v>0</v>
      </c>
      <c r="Z49" s="2">
        <f t="shared" si="12"/>
        <v>0.39999908172635446</v>
      </c>
      <c r="AA49" s="2">
        <f t="shared" si="13"/>
        <v>0</v>
      </c>
      <c r="AB49" s="2">
        <f t="shared" si="14"/>
        <v>7.9999816345270897E-2</v>
      </c>
      <c r="AC49" s="2">
        <v>15</v>
      </c>
      <c r="AD49" s="2">
        <f t="shared" si="15"/>
        <v>2.6666605448423631E-2</v>
      </c>
      <c r="AE49" s="2" t="s">
        <v>155</v>
      </c>
      <c r="AF49" s="2">
        <f t="shared" si="16"/>
        <v>0</v>
      </c>
      <c r="AG49" s="2">
        <f t="shared" si="17"/>
        <v>1.0336621769693627E-2</v>
      </c>
      <c r="AH49" s="2">
        <f t="shared" si="18"/>
        <v>8.2021192074456017</v>
      </c>
      <c r="AI49" s="2">
        <f t="shared" si="19"/>
        <v>4704469.2</v>
      </c>
      <c r="AJ49" s="2">
        <f t="shared" si="20"/>
        <v>133215.84</v>
      </c>
      <c r="AK49" s="2">
        <f t="shared" si="21"/>
        <v>0.13321584</v>
      </c>
      <c r="AL49" s="2" t="s">
        <v>155</v>
      </c>
      <c r="AM49" s="2" t="s">
        <v>155</v>
      </c>
      <c r="AN49" s="2" t="s">
        <v>155</v>
      </c>
      <c r="AO49" s="2" t="s">
        <v>155</v>
      </c>
      <c r="AP49" s="2" t="s">
        <v>155</v>
      </c>
      <c r="AQ49" s="2" t="s">
        <v>155</v>
      </c>
      <c r="AR49" s="2" t="s">
        <v>155</v>
      </c>
      <c r="AS49" s="2">
        <v>0</v>
      </c>
      <c r="AT49" s="2" t="s">
        <v>155</v>
      </c>
      <c r="AU49" s="2" t="s">
        <v>155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 t="s">
        <v>142</v>
      </c>
    </row>
    <row r="50" spans="1:99" s="2" customFormat="1" x14ac:dyDescent="0.25">
      <c r="A50" s="2" t="s">
        <v>530</v>
      </c>
      <c r="B50" s="2" t="s">
        <v>531</v>
      </c>
      <c r="C50" s="2" t="s">
        <v>532</v>
      </c>
      <c r="F50" s="2">
        <v>46.5</v>
      </c>
      <c r="G50" s="2">
        <v>60.5</v>
      </c>
      <c r="H50" s="2">
        <v>63000</v>
      </c>
      <c r="I50" s="2">
        <v>36000</v>
      </c>
      <c r="J50" s="2">
        <v>23000</v>
      </c>
      <c r="K50" s="2">
        <v>36000</v>
      </c>
      <c r="L50" s="2">
        <f t="shared" si="1"/>
        <v>1568156400</v>
      </c>
      <c r="M50" s="2">
        <v>757</v>
      </c>
      <c r="N50" s="2">
        <f t="shared" si="2"/>
        <v>32974920</v>
      </c>
      <c r="O50" s="2">
        <f t="shared" si="3"/>
        <v>1.1828125</v>
      </c>
      <c r="P50" s="2">
        <f t="shared" si="4"/>
        <v>3063473.02</v>
      </c>
      <c r="Q50" s="2">
        <f t="shared" si="5"/>
        <v>3.06347302</v>
      </c>
      <c r="R50" s="2">
        <v>29440</v>
      </c>
      <c r="S50" s="2">
        <f t="shared" si="6"/>
        <v>76249.305599999992</v>
      </c>
      <c r="T50" s="2">
        <f t="shared" si="7"/>
        <v>18841600</v>
      </c>
      <c r="U50" s="2">
        <f t="shared" si="8"/>
        <v>820787200000</v>
      </c>
      <c r="V50" s="2">
        <v>139646.47818000001</v>
      </c>
      <c r="W50" s="2">
        <f t="shared" si="9"/>
        <v>42.564246549263999</v>
      </c>
      <c r="X50" s="2">
        <f t="shared" si="10"/>
        <v>26.448205088422924</v>
      </c>
      <c r="Y50" s="2">
        <f t="shared" si="11"/>
        <v>6.860137355520135</v>
      </c>
      <c r="Z50" s="2">
        <f t="shared" si="12"/>
        <v>47.556033494546767</v>
      </c>
      <c r="AA50" s="2">
        <f t="shared" si="13"/>
        <v>1.5003238116429867</v>
      </c>
      <c r="AB50" s="2">
        <f t="shared" si="14"/>
        <v>3.0681311931965656</v>
      </c>
      <c r="AC50" s="2">
        <v>46.5</v>
      </c>
      <c r="AD50" s="2">
        <f t="shared" si="15"/>
        <v>1.0227103977321885</v>
      </c>
      <c r="AE50" s="2">
        <v>38.613199999999999</v>
      </c>
      <c r="AF50" s="2">
        <f t="shared" si="16"/>
        <v>24889.828269484809</v>
      </c>
      <c r="AG50" s="2">
        <f t="shared" si="17"/>
        <v>0.73393770146417692</v>
      </c>
      <c r="AH50" s="2">
        <f t="shared" si="18"/>
        <v>0.10798268243541426</v>
      </c>
      <c r="AI50" s="2">
        <f t="shared" si="19"/>
        <v>1001877700</v>
      </c>
      <c r="AJ50" s="2">
        <f t="shared" si="20"/>
        <v>28370040</v>
      </c>
      <c r="AK50" s="2">
        <f t="shared" si="21"/>
        <v>28.370039999999999</v>
      </c>
      <c r="AL50" s="2" t="s">
        <v>533</v>
      </c>
      <c r="AM50" s="2" t="s">
        <v>534</v>
      </c>
      <c r="AN50" s="2" t="s">
        <v>531</v>
      </c>
      <c r="AO50" s="2" t="s">
        <v>535</v>
      </c>
      <c r="AP50" s="2" t="s">
        <v>536</v>
      </c>
      <c r="AQ50" s="2" t="s">
        <v>210</v>
      </c>
      <c r="AR50" s="2" t="s">
        <v>537</v>
      </c>
      <c r="AS50" s="2">
        <v>1</v>
      </c>
      <c r="AT50" s="2" t="s">
        <v>538</v>
      </c>
      <c r="AU50" s="2" t="s">
        <v>539</v>
      </c>
      <c r="AV50" s="2">
        <v>9</v>
      </c>
      <c r="AW50" s="5">
        <v>41</v>
      </c>
      <c r="AX50" s="5">
        <v>56</v>
      </c>
      <c r="AY50" s="5">
        <v>2</v>
      </c>
      <c r="AZ50" s="5">
        <v>2.6</v>
      </c>
      <c r="BA50" s="5">
        <v>0.6</v>
      </c>
      <c r="BB50" s="5">
        <v>0.1</v>
      </c>
      <c r="BC50" s="5">
        <v>0.2</v>
      </c>
      <c r="BD50" s="2">
        <v>0</v>
      </c>
      <c r="BE50" s="5">
        <v>0.2</v>
      </c>
      <c r="BF50" s="5">
        <v>35.6</v>
      </c>
      <c r="BG50" s="5">
        <v>18.5</v>
      </c>
      <c r="BH50" s="5">
        <v>10.3</v>
      </c>
      <c r="BI50" s="2">
        <v>0</v>
      </c>
      <c r="BJ50" s="2">
        <v>0</v>
      </c>
      <c r="BK50" s="5">
        <v>17.7</v>
      </c>
      <c r="BL50" s="5">
        <v>13.8</v>
      </c>
      <c r="BM50" s="2">
        <v>0</v>
      </c>
      <c r="BN50" s="5">
        <v>0.4</v>
      </c>
      <c r="BO50" s="5">
        <v>6887</v>
      </c>
      <c r="BP50" s="5">
        <v>2102</v>
      </c>
      <c r="BQ50" s="5">
        <v>54</v>
      </c>
      <c r="BR50" s="5">
        <v>17</v>
      </c>
      <c r="BS50" s="5">
        <v>0.18</v>
      </c>
      <c r="BT50" s="5">
        <v>0.06</v>
      </c>
      <c r="BU50" s="5">
        <v>11377</v>
      </c>
      <c r="BV50" s="5">
        <v>90</v>
      </c>
      <c r="BW50" s="5">
        <v>0.3</v>
      </c>
      <c r="BX50" s="5">
        <v>43355</v>
      </c>
      <c r="BY50" s="5">
        <v>1916</v>
      </c>
      <c r="BZ50" s="5">
        <v>341</v>
      </c>
      <c r="CA50" s="5">
        <v>15</v>
      </c>
      <c r="CB50" s="5">
        <v>1.26</v>
      </c>
      <c r="CC50" s="5">
        <v>0.06</v>
      </c>
      <c r="CD50" s="5">
        <v>13</v>
      </c>
      <c r="CE50" s="5">
        <v>11</v>
      </c>
      <c r="CF50" s="5">
        <v>40</v>
      </c>
      <c r="CG50" s="5">
        <v>27</v>
      </c>
      <c r="CH50" s="5">
        <v>20</v>
      </c>
      <c r="CI50" s="5">
        <v>13</v>
      </c>
      <c r="CJ50" s="5">
        <v>18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5">
        <v>14</v>
      </c>
      <c r="CR50" s="5">
        <v>44</v>
      </c>
      <c r="CS50" s="5">
        <v>0.53768000000000005</v>
      </c>
      <c r="CT50" s="5">
        <v>0.10251</v>
      </c>
      <c r="CU50" s="2" t="s">
        <v>142</v>
      </c>
    </row>
    <row r="51" spans="1:99" s="2" customFormat="1" x14ac:dyDescent="0.25">
      <c r="A51" s="2" t="s">
        <v>540</v>
      </c>
      <c r="C51" s="2" t="s">
        <v>541</v>
      </c>
      <c r="D51" s="2">
        <v>1989</v>
      </c>
      <c r="E51" s="2">
        <f t="shared" ref="E51:E58" si="22">2015-D51</f>
        <v>26</v>
      </c>
      <c r="F51" s="2">
        <v>60</v>
      </c>
      <c r="G51" s="2">
        <v>72</v>
      </c>
      <c r="H51" s="2">
        <v>0</v>
      </c>
      <c r="I51" s="2">
        <v>0</v>
      </c>
      <c r="J51" s="2">
        <v>19079</v>
      </c>
      <c r="K51" s="2">
        <v>19079</v>
      </c>
      <c r="L51" s="2">
        <f t="shared" si="1"/>
        <v>831079332.10000002</v>
      </c>
      <c r="M51" s="2">
        <v>424.11405874000002</v>
      </c>
      <c r="N51" s="2">
        <f t="shared" si="2"/>
        <v>18474408.398714401</v>
      </c>
      <c r="O51" s="2">
        <f t="shared" si="3"/>
        <v>0.66267821678125005</v>
      </c>
      <c r="P51" s="2">
        <f t="shared" si="4"/>
        <v>1716330.2197525566</v>
      </c>
      <c r="Q51" s="2">
        <f t="shared" si="5"/>
        <v>1.7163302197525565</v>
      </c>
      <c r="R51" s="2">
        <v>0</v>
      </c>
      <c r="S51" s="2">
        <f t="shared" si="6"/>
        <v>0</v>
      </c>
      <c r="T51" s="2">
        <f t="shared" si="7"/>
        <v>0</v>
      </c>
      <c r="U51" s="2">
        <f t="shared" si="8"/>
        <v>0</v>
      </c>
      <c r="V51" s="2">
        <v>90496.046061999994</v>
      </c>
      <c r="W51" s="2">
        <f t="shared" si="9"/>
        <v>27.583194839697597</v>
      </c>
      <c r="X51" s="2">
        <f t="shared" si="10"/>
        <v>17.139408147866426</v>
      </c>
      <c r="Y51" s="2">
        <f t="shared" si="11"/>
        <v>5.9393515742245269</v>
      </c>
      <c r="Z51" s="2">
        <f t="shared" si="12"/>
        <v>44.985436835846571</v>
      </c>
      <c r="AA51" s="2">
        <f t="shared" si="13"/>
        <v>1.1720788980957157</v>
      </c>
      <c r="AB51" s="2">
        <f t="shared" si="14"/>
        <v>2.2492718417923285</v>
      </c>
      <c r="AC51" s="2">
        <v>60</v>
      </c>
      <c r="AD51" s="2">
        <f t="shared" si="15"/>
        <v>0.74975728059744284</v>
      </c>
      <c r="AE51" s="2">
        <v>50.506500000000003</v>
      </c>
      <c r="AF51" s="2">
        <f t="shared" si="16"/>
        <v>0</v>
      </c>
      <c r="AG51" s="2">
        <f t="shared" si="17"/>
        <v>0.92753887448118755</v>
      </c>
      <c r="AH51" s="2">
        <f t="shared" si="18"/>
        <v>7.2931161325836075E-2</v>
      </c>
      <c r="AI51" s="2">
        <f t="shared" si="19"/>
        <v>831079332.10000002</v>
      </c>
      <c r="AJ51" s="2">
        <f t="shared" si="20"/>
        <v>23533564.920000002</v>
      </c>
      <c r="AK51" s="2">
        <f t="shared" si="21"/>
        <v>23.533564920000003</v>
      </c>
      <c r="AL51" s="2" t="s">
        <v>542</v>
      </c>
      <c r="AM51" s="2" t="s">
        <v>155</v>
      </c>
      <c r="AN51" s="2" t="s">
        <v>155</v>
      </c>
      <c r="AO51" s="2" t="s">
        <v>543</v>
      </c>
      <c r="AP51" s="2" t="s">
        <v>544</v>
      </c>
      <c r="AQ51" s="2" t="s">
        <v>210</v>
      </c>
      <c r="AR51" s="2" t="s">
        <v>545</v>
      </c>
      <c r="AS51" s="2">
        <v>1</v>
      </c>
      <c r="AT51" s="2" t="s">
        <v>546</v>
      </c>
      <c r="AU51" s="2" t="s">
        <v>547</v>
      </c>
      <c r="AV51" s="2">
        <v>9</v>
      </c>
      <c r="AW51" s="5">
        <v>63</v>
      </c>
      <c r="AX51" s="5">
        <v>37</v>
      </c>
      <c r="AY51" s="2">
        <v>0</v>
      </c>
      <c r="AZ51" s="5">
        <v>2</v>
      </c>
      <c r="BA51" s="5">
        <v>0.4</v>
      </c>
      <c r="BB51" s="2">
        <v>0</v>
      </c>
      <c r="BC51" s="5">
        <v>0.1</v>
      </c>
      <c r="BD51" s="2">
        <v>0</v>
      </c>
      <c r="BE51" s="2">
        <v>0</v>
      </c>
      <c r="BF51" s="5">
        <v>35.200000000000003</v>
      </c>
      <c r="BG51" s="5">
        <v>24.3</v>
      </c>
      <c r="BH51" s="5">
        <v>11.6</v>
      </c>
      <c r="BI51" s="2">
        <v>0</v>
      </c>
      <c r="BJ51" s="2">
        <v>0</v>
      </c>
      <c r="BK51" s="5">
        <v>21.9</v>
      </c>
      <c r="BL51" s="5">
        <v>4.4000000000000004</v>
      </c>
      <c r="BM51" s="2">
        <v>0</v>
      </c>
      <c r="BN51" s="5">
        <v>0.1</v>
      </c>
      <c r="BO51" s="5">
        <v>6550</v>
      </c>
      <c r="BP51" s="5">
        <v>1846</v>
      </c>
      <c r="BQ51" s="5">
        <v>65</v>
      </c>
      <c r="BR51" s="5">
        <v>18</v>
      </c>
      <c r="BS51" s="5">
        <v>0.19</v>
      </c>
      <c r="BT51" s="5">
        <v>0.05</v>
      </c>
      <c r="BU51" s="5">
        <v>10839</v>
      </c>
      <c r="BV51" s="5">
        <v>107</v>
      </c>
      <c r="BW51" s="5">
        <v>0.31</v>
      </c>
      <c r="BX51" s="5">
        <v>56980</v>
      </c>
      <c r="BY51" s="5">
        <v>6991</v>
      </c>
      <c r="BZ51" s="5">
        <v>564</v>
      </c>
      <c r="CA51" s="5">
        <v>69</v>
      </c>
      <c r="CB51" s="5">
        <v>1.26</v>
      </c>
      <c r="CC51" s="5">
        <v>0.16</v>
      </c>
      <c r="CD51" s="5">
        <v>10</v>
      </c>
      <c r="CE51" s="5">
        <v>9</v>
      </c>
      <c r="CF51" s="5">
        <v>35</v>
      </c>
      <c r="CG51" s="5">
        <v>17</v>
      </c>
      <c r="CH51" s="5">
        <v>20</v>
      </c>
      <c r="CI51" s="5">
        <v>13</v>
      </c>
      <c r="CJ51" s="5">
        <v>17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5">
        <v>21</v>
      </c>
      <c r="CR51" s="5">
        <v>56</v>
      </c>
      <c r="CS51" s="5">
        <v>0.73714999999999997</v>
      </c>
      <c r="CT51" s="5">
        <v>0.40188000000000001</v>
      </c>
      <c r="CU51" s="2" t="s">
        <v>173</v>
      </c>
    </row>
    <row r="52" spans="1:99" s="2" customFormat="1" x14ac:dyDescent="0.25">
      <c r="A52" s="2" t="s">
        <v>548</v>
      </c>
      <c r="B52" s="2" t="s">
        <v>342</v>
      </c>
      <c r="C52" s="2" t="s">
        <v>549</v>
      </c>
      <c r="D52" s="2">
        <v>1923</v>
      </c>
      <c r="E52" s="2">
        <f t="shared" si="22"/>
        <v>92</v>
      </c>
      <c r="F52" s="2">
        <v>96</v>
      </c>
      <c r="G52" s="2">
        <v>96</v>
      </c>
      <c r="H52" s="2">
        <v>383685</v>
      </c>
      <c r="I52" s="2">
        <v>45970</v>
      </c>
      <c r="J52" s="2">
        <v>45970</v>
      </c>
      <c r="K52" s="2">
        <v>45970</v>
      </c>
      <c r="L52" s="2">
        <f t="shared" si="1"/>
        <v>2002448603</v>
      </c>
      <c r="M52" s="2">
        <v>1961.5705389</v>
      </c>
      <c r="N52" s="2">
        <f t="shared" si="2"/>
        <v>85446012.674484</v>
      </c>
      <c r="O52" s="2">
        <f t="shared" si="3"/>
        <v>3.0649539670312502</v>
      </c>
      <c r="P52" s="2">
        <f t="shared" si="4"/>
        <v>7938201.3510528542</v>
      </c>
      <c r="Q52" s="2">
        <f t="shared" si="5"/>
        <v>7.9382013510528546</v>
      </c>
      <c r="R52" s="2">
        <v>1860</v>
      </c>
      <c r="S52" s="2">
        <f t="shared" si="6"/>
        <v>4817.3813999999993</v>
      </c>
      <c r="T52" s="2">
        <f t="shared" si="7"/>
        <v>1190400</v>
      </c>
      <c r="U52" s="2">
        <f t="shared" si="8"/>
        <v>51856800000</v>
      </c>
      <c r="V52" s="2">
        <v>278004.58642000001</v>
      </c>
      <c r="W52" s="2">
        <f t="shared" si="9"/>
        <v>84.735797940815999</v>
      </c>
      <c r="X52" s="2">
        <f t="shared" si="10"/>
        <v>52.652400640429484</v>
      </c>
      <c r="Y52" s="2">
        <f t="shared" si="11"/>
        <v>8.4840019442416335</v>
      </c>
      <c r="Z52" s="2">
        <f t="shared" si="12"/>
        <v>23.435249233086495</v>
      </c>
      <c r="AA52" s="2">
        <f t="shared" si="13"/>
        <v>1.4943774573810948</v>
      </c>
      <c r="AB52" s="2">
        <f t="shared" si="14"/>
        <v>0.73235153853395296</v>
      </c>
      <c r="AC52" s="2">
        <v>96</v>
      </c>
      <c r="AD52" s="2">
        <f t="shared" si="15"/>
        <v>0.24411717951131764</v>
      </c>
      <c r="AE52" s="2">
        <v>2623.09</v>
      </c>
      <c r="AF52" s="2">
        <f t="shared" si="16"/>
        <v>606.86066414289985</v>
      </c>
      <c r="AG52" s="2">
        <f t="shared" si="17"/>
        <v>0.22468243630899415</v>
      </c>
      <c r="AH52" s="2">
        <f t="shared" si="18"/>
        <v>0.13999595731016845</v>
      </c>
      <c r="AI52" s="2">
        <f t="shared" si="19"/>
        <v>2002448603</v>
      </c>
      <c r="AJ52" s="2">
        <f t="shared" si="20"/>
        <v>56703075.600000001</v>
      </c>
      <c r="AK52" s="2">
        <f t="shared" si="21"/>
        <v>56.703075599999998</v>
      </c>
      <c r="AL52" s="2" t="s">
        <v>550</v>
      </c>
      <c r="AM52" s="2" t="s">
        <v>155</v>
      </c>
      <c r="AN52" s="2" t="s">
        <v>551</v>
      </c>
      <c r="AO52" s="2" t="s">
        <v>552</v>
      </c>
      <c r="AP52" s="2" t="s">
        <v>553</v>
      </c>
      <c r="AQ52" s="2" t="s">
        <v>169</v>
      </c>
      <c r="AR52" s="2" t="s">
        <v>554</v>
      </c>
      <c r="AS52" s="2">
        <v>3</v>
      </c>
      <c r="AT52" s="2" t="s">
        <v>555</v>
      </c>
      <c r="AU52" s="2" t="s">
        <v>556</v>
      </c>
      <c r="AV52" s="2">
        <v>9</v>
      </c>
      <c r="AW52" s="5">
        <v>47</v>
      </c>
      <c r="AX52" s="5">
        <v>51</v>
      </c>
      <c r="AY52" s="5">
        <v>2</v>
      </c>
      <c r="AZ52" s="5">
        <v>4</v>
      </c>
      <c r="BA52" s="5">
        <v>0.5</v>
      </c>
      <c r="BB52" s="5">
        <v>0.6</v>
      </c>
      <c r="BC52" s="5">
        <v>4</v>
      </c>
      <c r="BD52" s="5">
        <v>0.4</v>
      </c>
      <c r="BE52" s="5">
        <v>1.5</v>
      </c>
      <c r="BF52" s="5">
        <v>32.4</v>
      </c>
      <c r="BG52" s="5">
        <v>22.4</v>
      </c>
      <c r="BH52" s="5">
        <v>20.8</v>
      </c>
      <c r="BI52" s="2">
        <v>0</v>
      </c>
      <c r="BJ52" s="2">
        <v>0</v>
      </c>
      <c r="BK52" s="5">
        <v>7.1</v>
      </c>
      <c r="BL52" s="5">
        <v>5.8</v>
      </c>
      <c r="BM52" s="2">
        <v>0</v>
      </c>
      <c r="BN52" s="5">
        <v>0.4</v>
      </c>
      <c r="BO52" s="5">
        <v>358902</v>
      </c>
      <c r="BP52" s="5">
        <v>84982</v>
      </c>
      <c r="BQ52" s="5">
        <v>74</v>
      </c>
      <c r="BR52" s="5">
        <v>17</v>
      </c>
      <c r="BS52" s="5">
        <v>0.13</v>
      </c>
      <c r="BT52" s="5">
        <v>0.03</v>
      </c>
      <c r="BU52" s="5">
        <v>541429</v>
      </c>
      <c r="BV52" s="5">
        <v>111</v>
      </c>
      <c r="BW52" s="5">
        <v>0.19</v>
      </c>
      <c r="BX52" s="5">
        <v>2034309</v>
      </c>
      <c r="BY52" s="5">
        <v>62929</v>
      </c>
      <c r="BZ52" s="5">
        <v>417</v>
      </c>
      <c r="CA52" s="5">
        <v>13</v>
      </c>
      <c r="CB52" s="5">
        <v>0.88</v>
      </c>
      <c r="CC52" s="5">
        <v>0.03</v>
      </c>
      <c r="CD52" s="5">
        <v>27</v>
      </c>
      <c r="CE52" s="5">
        <v>30</v>
      </c>
      <c r="CF52" s="5">
        <v>17</v>
      </c>
      <c r="CG52" s="5">
        <v>10</v>
      </c>
      <c r="CH52" s="5">
        <v>28</v>
      </c>
      <c r="CI52" s="5">
        <v>17</v>
      </c>
      <c r="CJ52" s="5">
        <v>20</v>
      </c>
      <c r="CK52" s="5">
        <v>1</v>
      </c>
      <c r="CL52" s="5">
        <v>1</v>
      </c>
      <c r="CM52" s="2">
        <v>0</v>
      </c>
      <c r="CN52" s="2">
        <v>0</v>
      </c>
      <c r="CO52" s="2">
        <v>0</v>
      </c>
      <c r="CP52" s="2">
        <v>0</v>
      </c>
      <c r="CQ52" s="5">
        <v>11</v>
      </c>
      <c r="CR52" s="5">
        <v>39</v>
      </c>
      <c r="CS52" s="5">
        <v>0.76202000000000003</v>
      </c>
      <c r="CT52" s="5">
        <v>0.21632000000000001</v>
      </c>
      <c r="CU52" s="2" t="s">
        <v>173</v>
      </c>
    </row>
    <row r="53" spans="1:99" s="2" customFormat="1" x14ac:dyDescent="0.25">
      <c r="A53" s="2" t="s">
        <v>557</v>
      </c>
      <c r="B53" s="2" t="s">
        <v>558</v>
      </c>
      <c r="C53" s="2" t="s">
        <v>559</v>
      </c>
      <c r="D53" s="2">
        <v>1973</v>
      </c>
      <c r="E53" s="2">
        <f t="shared" si="22"/>
        <v>42</v>
      </c>
      <c r="F53" s="2">
        <v>31</v>
      </c>
      <c r="G53" s="2">
        <v>45</v>
      </c>
      <c r="H53" s="2">
        <v>52800</v>
      </c>
      <c r="I53" s="2">
        <v>10260</v>
      </c>
      <c r="J53" s="2">
        <v>3313</v>
      </c>
      <c r="K53" s="2">
        <v>10260</v>
      </c>
      <c r="L53" s="2">
        <f t="shared" si="1"/>
        <v>446924574</v>
      </c>
      <c r="M53" s="2">
        <v>330</v>
      </c>
      <c r="N53" s="2">
        <f t="shared" si="2"/>
        <v>14374800</v>
      </c>
      <c r="O53" s="2">
        <f t="shared" si="3"/>
        <v>0.515625</v>
      </c>
      <c r="P53" s="2">
        <f t="shared" si="4"/>
        <v>1335463.8</v>
      </c>
      <c r="Q53" s="2">
        <f t="shared" si="5"/>
        <v>1.3354638000000001</v>
      </c>
      <c r="R53" s="2">
        <v>17050</v>
      </c>
      <c r="S53" s="2">
        <f t="shared" si="6"/>
        <v>44159.3295</v>
      </c>
      <c r="T53" s="2">
        <f t="shared" si="7"/>
        <v>10912000</v>
      </c>
      <c r="U53" s="2">
        <f t="shared" si="8"/>
        <v>475354000000</v>
      </c>
      <c r="V53" s="2">
        <v>66948.610524000003</v>
      </c>
      <c r="W53" s="2">
        <f t="shared" si="9"/>
        <v>20.405936487715199</v>
      </c>
      <c r="X53" s="2">
        <f t="shared" si="10"/>
        <v>12.679665141582458</v>
      </c>
      <c r="Y53" s="2">
        <f t="shared" si="11"/>
        <v>4.9812158534353523</v>
      </c>
      <c r="Z53" s="2">
        <f t="shared" si="12"/>
        <v>31.090837716003005</v>
      </c>
      <c r="AA53" s="2">
        <f t="shared" si="13"/>
        <v>4.9934761808964829</v>
      </c>
      <c r="AB53" s="2">
        <f t="shared" si="14"/>
        <v>3.0087907467099679</v>
      </c>
      <c r="AC53" s="2">
        <v>31</v>
      </c>
      <c r="AD53" s="2">
        <f t="shared" si="15"/>
        <v>1.0029302489033227</v>
      </c>
      <c r="AE53" s="2">
        <v>35.368200000000002</v>
      </c>
      <c r="AF53" s="2">
        <f t="shared" si="16"/>
        <v>33066.666666666664</v>
      </c>
      <c r="AG53" s="2">
        <f t="shared" si="17"/>
        <v>0.72673648979649619</v>
      </c>
      <c r="AH53" s="2">
        <f t="shared" si="18"/>
        <v>0.32679738466127961</v>
      </c>
      <c r="AI53" s="2">
        <f t="shared" si="19"/>
        <v>144313948.70000002</v>
      </c>
      <c r="AJ53" s="2">
        <f t="shared" si="20"/>
        <v>4086519.24</v>
      </c>
      <c r="AK53" s="2">
        <f t="shared" si="21"/>
        <v>4.0865192400000003</v>
      </c>
      <c r="AL53" s="2" t="s">
        <v>560</v>
      </c>
      <c r="AM53" s="2" t="s">
        <v>155</v>
      </c>
      <c r="AN53" s="2" t="s">
        <v>155</v>
      </c>
      <c r="AO53" s="2" t="s">
        <v>561</v>
      </c>
      <c r="AP53" s="2" t="s">
        <v>562</v>
      </c>
      <c r="AQ53" s="2" t="s">
        <v>563</v>
      </c>
      <c r="AR53" s="2" t="s">
        <v>516</v>
      </c>
      <c r="AS53" s="2">
        <v>1</v>
      </c>
      <c r="AT53" s="2" t="s">
        <v>564</v>
      </c>
      <c r="AU53" s="2" t="s">
        <v>565</v>
      </c>
      <c r="AV53" s="2">
        <v>9</v>
      </c>
      <c r="AW53" s="5">
        <v>50</v>
      </c>
      <c r="AX53" s="5">
        <v>50</v>
      </c>
      <c r="AY53" s="2">
        <v>0</v>
      </c>
      <c r="AZ53" s="5">
        <v>3.2</v>
      </c>
      <c r="BA53" s="5">
        <v>4.0999999999999996</v>
      </c>
      <c r="BB53" s="5">
        <v>0.1</v>
      </c>
      <c r="BC53" s="5">
        <v>0.5</v>
      </c>
      <c r="BD53" s="2">
        <v>0</v>
      </c>
      <c r="BE53" s="5">
        <v>0.1</v>
      </c>
      <c r="BF53" s="5">
        <v>25.8</v>
      </c>
      <c r="BG53" s="5">
        <v>21.8</v>
      </c>
      <c r="BH53" s="5">
        <v>11.9</v>
      </c>
      <c r="BI53" s="2">
        <v>0</v>
      </c>
      <c r="BJ53" s="2">
        <v>0</v>
      </c>
      <c r="BK53" s="5">
        <v>11.8</v>
      </c>
      <c r="BL53" s="5">
        <v>19.899999999999999</v>
      </c>
      <c r="BM53" s="2">
        <v>0</v>
      </c>
      <c r="BN53" s="5">
        <v>0.8</v>
      </c>
      <c r="BO53" s="5">
        <v>3043</v>
      </c>
      <c r="BP53" s="5">
        <v>794</v>
      </c>
      <c r="BQ53" s="5">
        <v>61</v>
      </c>
      <c r="BR53" s="5">
        <v>16</v>
      </c>
      <c r="BS53" s="5">
        <v>0.18</v>
      </c>
      <c r="BT53" s="5">
        <v>0.05</v>
      </c>
      <c r="BU53" s="5">
        <v>5027</v>
      </c>
      <c r="BV53" s="5">
        <v>101</v>
      </c>
      <c r="BW53" s="5">
        <v>0.28999999999999998</v>
      </c>
      <c r="BX53" s="5">
        <v>30535</v>
      </c>
      <c r="BY53" s="5">
        <v>2143</v>
      </c>
      <c r="BZ53" s="5">
        <v>611</v>
      </c>
      <c r="CA53" s="5">
        <v>43</v>
      </c>
      <c r="CB53" s="5">
        <v>1</v>
      </c>
      <c r="CC53" s="5">
        <v>7.0000000000000007E-2</v>
      </c>
      <c r="CD53" s="5">
        <v>6</v>
      </c>
      <c r="CE53" s="5">
        <v>9</v>
      </c>
      <c r="CF53" s="5">
        <v>49</v>
      </c>
      <c r="CG53" s="5">
        <v>32</v>
      </c>
      <c r="CH53" s="5">
        <v>20</v>
      </c>
      <c r="CI53" s="5">
        <v>11</v>
      </c>
      <c r="CJ53" s="5">
        <v>14</v>
      </c>
      <c r="CK53" s="5">
        <v>1</v>
      </c>
      <c r="CL53" s="5">
        <v>1</v>
      </c>
      <c r="CM53" s="2">
        <v>0</v>
      </c>
      <c r="CN53" s="2">
        <v>0</v>
      </c>
      <c r="CO53" s="2">
        <v>0</v>
      </c>
      <c r="CP53" s="2">
        <v>0</v>
      </c>
      <c r="CQ53" s="5">
        <v>14</v>
      </c>
      <c r="CR53" s="5">
        <v>44</v>
      </c>
      <c r="CS53" s="5">
        <v>0.77178000000000002</v>
      </c>
      <c r="CT53" s="5">
        <v>0.74973999999999996</v>
      </c>
      <c r="CU53" s="2" t="s">
        <v>142</v>
      </c>
    </row>
    <row r="54" spans="1:99" s="2" customFormat="1" x14ac:dyDescent="0.25">
      <c r="A54" s="2" t="s">
        <v>566</v>
      </c>
      <c r="B54" s="2" t="s">
        <v>342</v>
      </c>
      <c r="C54" s="2" t="s">
        <v>567</v>
      </c>
      <c r="D54" s="2">
        <v>1963</v>
      </c>
      <c r="E54" s="2">
        <f t="shared" si="22"/>
        <v>52</v>
      </c>
      <c r="F54" s="2">
        <v>89</v>
      </c>
      <c r="G54" s="2">
        <v>99</v>
      </c>
      <c r="H54" s="2">
        <v>644000</v>
      </c>
      <c r="I54" s="2">
        <v>513000</v>
      </c>
      <c r="J54" s="2">
        <v>450000</v>
      </c>
      <c r="K54" s="2">
        <v>513000</v>
      </c>
      <c r="L54" s="2">
        <f t="shared" si="1"/>
        <v>22346228700</v>
      </c>
      <c r="M54" s="2">
        <v>22300</v>
      </c>
      <c r="N54" s="2">
        <f t="shared" si="2"/>
        <v>971388000</v>
      </c>
      <c r="O54" s="2">
        <f t="shared" si="3"/>
        <v>34.84375</v>
      </c>
      <c r="P54" s="2">
        <f t="shared" si="4"/>
        <v>90244978</v>
      </c>
      <c r="Q54" s="2">
        <f t="shared" si="5"/>
        <v>90.244978000000003</v>
      </c>
      <c r="R54" s="2">
        <v>8340</v>
      </c>
      <c r="S54" s="2">
        <f t="shared" si="6"/>
        <v>21600.516599999999</v>
      </c>
      <c r="T54" s="2">
        <f t="shared" si="7"/>
        <v>5337600</v>
      </c>
      <c r="U54" s="2">
        <f t="shared" si="8"/>
        <v>232519200000</v>
      </c>
      <c r="V54" s="2">
        <v>1871549.4669999999</v>
      </c>
      <c r="W54" s="2">
        <f t="shared" si="9"/>
        <v>570.44827754159996</v>
      </c>
      <c r="X54" s="2">
        <f t="shared" si="10"/>
        <v>354.46023975299801</v>
      </c>
      <c r="Y54" s="2">
        <f t="shared" si="11"/>
        <v>16.939463155246596</v>
      </c>
      <c r="Z54" s="2">
        <f t="shared" si="12"/>
        <v>23.004431493903567</v>
      </c>
      <c r="AA54" s="2">
        <f t="shared" si="13"/>
        <v>1.0277125198473693</v>
      </c>
      <c r="AB54" s="2">
        <f t="shared" si="14"/>
        <v>0.77543027507540119</v>
      </c>
      <c r="AC54" s="2">
        <v>89</v>
      </c>
      <c r="AD54" s="2">
        <f t="shared" si="15"/>
        <v>0.25847675835846706</v>
      </c>
      <c r="AE54" s="2">
        <v>8063.03</v>
      </c>
      <c r="AF54" s="2">
        <f t="shared" si="16"/>
        <v>239.35426008968611</v>
      </c>
      <c r="AG54" s="2">
        <f t="shared" si="17"/>
        <v>6.5412475707318424E-2</v>
      </c>
      <c r="AH54" s="2">
        <f t="shared" si="18"/>
        <v>0.16258422962314392</v>
      </c>
      <c r="AI54" s="2">
        <f t="shared" si="19"/>
        <v>19601955000</v>
      </c>
      <c r="AJ54" s="2">
        <f t="shared" si="20"/>
        <v>555066000</v>
      </c>
      <c r="AK54" s="2">
        <f t="shared" si="21"/>
        <v>555.06600000000003</v>
      </c>
      <c r="AL54" s="2" t="s">
        <v>568</v>
      </c>
      <c r="AM54" s="2" t="s">
        <v>569</v>
      </c>
      <c r="AN54" s="2" t="s">
        <v>155</v>
      </c>
      <c r="AO54" s="2" t="s">
        <v>570</v>
      </c>
      <c r="AP54" s="2" t="s">
        <v>571</v>
      </c>
      <c r="AQ54" s="2" t="s">
        <v>572</v>
      </c>
      <c r="AR54" s="2" t="s">
        <v>573</v>
      </c>
      <c r="AS54" s="2">
        <v>5</v>
      </c>
      <c r="AT54" s="2" t="s">
        <v>574</v>
      </c>
      <c r="AU54" s="2" t="s">
        <v>575</v>
      </c>
      <c r="AV54" s="2">
        <v>9</v>
      </c>
      <c r="AW54" s="5">
        <v>80</v>
      </c>
      <c r="AX54" s="5">
        <v>19</v>
      </c>
      <c r="AY54" s="5">
        <v>1</v>
      </c>
      <c r="AZ54" s="5">
        <v>2.4</v>
      </c>
      <c r="BA54" s="5">
        <v>2.6</v>
      </c>
      <c r="BB54" s="5">
        <v>0.1</v>
      </c>
      <c r="BC54" s="5">
        <v>1.9</v>
      </c>
      <c r="BD54" s="5">
        <v>0.1</v>
      </c>
      <c r="BE54" s="5">
        <v>0.7</v>
      </c>
      <c r="BF54" s="5">
        <v>41.6</v>
      </c>
      <c r="BG54" s="5">
        <v>13.1</v>
      </c>
      <c r="BH54" s="5">
        <v>13.4</v>
      </c>
      <c r="BI54" s="2">
        <v>0</v>
      </c>
      <c r="BJ54" s="2">
        <v>0</v>
      </c>
      <c r="BK54" s="5">
        <v>17.7</v>
      </c>
      <c r="BL54" s="5">
        <v>4.8</v>
      </c>
      <c r="BM54" s="2">
        <v>0</v>
      </c>
      <c r="BN54" s="5">
        <v>1.3</v>
      </c>
      <c r="BO54" s="5">
        <v>653868</v>
      </c>
      <c r="BP54" s="5">
        <v>241377</v>
      </c>
      <c r="BQ54" s="5">
        <v>28</v>
      </c>
      <c r="BR54" s="5">
        <v>10</v>
      </c>
      <c r="BS54" s="5">
        <v>0.08</v>
      </c>
      <c r="BT54" s="5">
        <v>0.03</v>
      </c>
      <c r="BU54" s="5">
        <v>1061981</v>
      </c>
      <c r="BV54" s="5">
        <v>46</v>
      </c>
      <c r="BW54" s="5">
        <v>0.14000000000000001</v>
      </c>
      <c r="BX54" s="5">
        <v>4574261</v>
      </c>
      <c r="BY54" s="5">
        <v>315033</v>
      </c>
      <c r="BZ54" s="5">
        <v>199</v>
      </c>
      <c r="CA54" s="5">
        <v>14</v>
      </c>
      <c r="CB54" s="5">
        <v>0.64</v>
      </c>
      <c r="CC54" s="5">
        <v>0.05</v>
      </c>
      <c r="CD54" s="5">
        <v>17</v>
      </c>
      <c r="CE54" s="5">
        <v>13</v>
      </c>
      <c r="CF54" s="5">
        <v>32</v>
      </c>
      <c r="CG54" s="5">
        <v>35</v>
      </c>
      <c r="CH54" s="5">
        <v>25</v>
      </c>
      <c r="CI54" s="5">
        <v>15</v>
      </c>
      <c r="CJ54" s="5">
        <v>18</v>
      </c>
      <c r="CK54" s="5">
        <v>1</v>
      </c>
      <c r="CL54" s="5">
        <v>2</v>
      </c>
      <c r="CM54" s="2">
        <v>0</v>
      </c>
      <c r="CN54" s="2">
        <v>0</v>
      </c>
      <c r="CO54" s="2">
        <v>0</v>
      </c>
      <c r="CP54" s="2">
        <v>0</v>
      </c>
      <c r="CQ54" s="5">
        <v>10</v>
      </c>
      <c r="CR54" s="5">
        <v>32</v>
      </c>
      <c r="CS54" s="5">
        <v>0.98019999999999996</v>
      </c>
      <c r="CT54" s="5">
        <v>0.98585999999999996</v>
      </c>
      <c r="CU54" s="2" t="s">
        <v>142</v>
      </c>
    </row>
    <row r="55" spans="1:99" s="2" customFormat="1" x14ac:dyDescent="0.25">
      <c r="A55" s="2" t="s">
        <v>576</v>
      </c>
      <c r="B55" s="2" t="s">
        <v>342</v>
      </c>
      <c r="C55" s="2" t="s">
        <v>577</v>
      </c>
      <c r="D55" s="2">
        <v>1955</v>
      </c>
      <c r="E55" s="2">
        <f t="shared" si="22"/>
        <v>60</v>
      </c>
      <c r="F55" s="2">
        <v>62</v>
      </c>
      <c r="G55" s="2">
        <v>72</v>
      </c>
      <c r="H55" s="2">
        <v>711000</v>
      </c>
      <c r="I55" s="2">
        <v>80690</v>
      </c>
      <c r="J55" s="2">
        <v>77140</v>
      </c>
      <c r="K55" s="2">
        <v>80690</v>
      </c>
      <c r="L55" s="2">
        <f t="shared" si="1"/>
        <v>3514848331</v>
      </c>
      <c r="M55" s="2">
        <v>4292.4874540999999</v>
      </c>
      <c r="N55" s="2">
        <f t="shared" si="2"/>
        <v>186980753.50059599</v>
      </c>
      <c r="O55" s="2">
        <f t="shared" si="3"/>
        <v>6.7070116470312504</v>
      </c>
      <c r="P55" s="2">
        <f t="shared" si="4"/>
        <v>17371095.778499126</v>
      </c>
      <c r="Q55" s="2">
        <f t="shared" si="5"/>
        <v>17.371095778499125</v>
      </c>
      <c r="R55" s="2">
        <v>8400</v>
      </c>
      <c r="S55" s="2">
        <f t="shared" si="6"/>
        <v>21755.915999999997</v>
      </c>
      <c r="T55" s="2">
        <f t="shared" si="7"/>
        <v>5376000</v>
      </c>
      <c r="U55" s="2">
        <f t="shared" si="8"/>
        <v>234192000000</v>
      </c>
      <c r="V55" s="2">
        <v>246558.89267999999</v>
      </c>
      <c r="W55" s="2">
        <f t="shared" si="9"/>
        <v>75.151150488863991</v>
      </c>
      <c r="X55" s="2">
        <f t="shared" si="10"/>
        <v>46.696774920235917</v>
      </c>
      <c r="Y55" s="2">
        <f t="shared" si="11"/>
        <v>5.0864750354251811</v>
      </c>
      <c r="Z55" s="2">
        <f t="shared" si="12"/>
        <v>18.797915107282936</v>
      </c>
      <c r="AA55" s="2">
        <f t="shared" si="13"/>
        <v>0.78981228925223734</v>
      </c>
      <c r="AB55" s="2">
        <f t="shared" si="14"/>
        <v>0.90957653744917433</v>
      </c>
      <c r="AC55" s="2">
        <v>62</v>
      </c>
      <c r="AD55" s="2">
        <f t="shared" si="15"/>
        <v>0.30319217914972479</v>
      </c>
      <c r="AE55" s="2">
        <v>8063.03</v>
      </c>
      <c r="AF55" s="2">
        <f t="shared" si="16"/>
        <v>1252.4206669177509</v>
      </c>
      <c r="AG55" s="2">
        <f t="shared" si="17"/>
        <v>0.12183068319892083</v>
      </c>
      <c r="AH55" s="2">
        <f t="shared" si="18"/>
        <v>0.18256413686799522</v>
      </c>
      <c r="AI55" s="2">
        <f t="shared" si="19"/>
        <v>3360210686</v>
      </c>
      <c r="AJ55" s="2">
        <f t="shared" si="20"/>
        <v>95150647.200000003</v>
      </c>
      <c r="AK55" s="2">
        <f t="shared" si="21"/>
        <v>95.150647200000009</v>
      </c>
      <c r="AL55" s="2" t="s">
        <v>578</v>
      </c>
      <c r="AM55" s="2" t="s">
        <v>579</v>
      </c>
      <c r="AN55" s="2" t="s">
        <v>155</v>
      </c>
      <c r="AO55" s="2" t="s">
        <v>580</v>
      </c>
      <c r="AP55" s="2" t="s">
        <v>571</v>
      </c>
      <c r="AQ55" s="2" t="s">
        <v>572</v>
      </c>
      <c r="AR55" s="2" t="s">
        <v>573</v>
      </c>
      <c r="AS55" s="2">
        <v>5</v>
      </c>
      <c r="AT55" s="2" t="s">
        <v>574</v>
      </c>
      <c r="AU55" s="2" t="s">
        <v>575</v>
      </c>
      <c r="AV55" s="2">
        <v>9</v>
      </c>
      <c r="AW55" s="5">
        <v>80</v>
      </c>
      <c r="AX55" s="5">
        <v>19</v>
      </c>
      <c r="AY55" s="5">
        <v>1</v>
      </c>
      <c r="AZ55" s="5">
        <v>2.4</v>
      </c>
      <c r="BA55" s="5">
        <v>2.6</v>
      </c>
      <c r="BB55" s="5">
        <v>0.1</v>
      </c>
      <c r="BC55" s="5">
        <v>1.9</v>
      </c>
      <c r="BD55" s="5">
        <v>0.1</v>
      </c>
      <c r="BE55" s="5">
        <v>0.7</v>
      </c>
      <c r="BF55" s="5">
        <v>41.6</v>
      </c>
      <c r="BG55" s="5">
        <v>13.1</v>
      </c>
      <c r="BH55" s="5">
        <v>13.4</v>
      </c>
      <c r="BI55" s="2">
        <v>0</v>
      </c>
      <c r="BJ55" s="2">
        <v>0</v>
      </c>
      <c r="BK55" s="5">
        <v>17.7</v>
      </c>
      <c r="BL55" s="5">
        <v>4.8</v>
      </c>
      <c r="BM55" s="2">
        <v>0</v>
      </c>
      <c r="BN55" s="5">
        <v>1.3</v>
      </c>
      <c r="BO55" s="5">
        <v>653868</v>
      </c>
      <c r="BP55" s="5">
        <v>241377</v>
      </c>
      <c r="BQ55" s="5">
        <v>28</v>
      </c>
      <c r="BR55" s="5">
        <v>10</v>
      </c>
      <c r="BS55" s="5">
        <v>0.08</v>
      </c>
      <c r="BT55" s="5">
        <v>0.03</v>
      </c>
      <c r="BU55" s="5">
        <v>1061981</v>
      </c>
      <c r="BV55" s="5">
        <v>46</v>
      </c>
      <c r="BW55" s="5">
        <v>0.14000000000000001</v>
      </c>
      <c r="BX55" s="5">
        <v>4574261</v>
      </c>
      <c r="BY55" s="5">
        <v>315033</v>
      </c>
      <c r="BZ55" s="5">
        <v>199</v>
      </c>
      <c r="CA55" s="5">
        <v>14</v>
      </c>
      <c r="CB55" s="5">
        <v>0.64</v>
      </c>
      <c r="CC55" s="5">
        <v>0.05</v>
      </c>
      <c r="CD55" s="5">
        <v>17</v>
      </c>
      <c r="CE55" s="5">
        <v>13</v>
      </c>
      <c r="CF55" s="5">
        <v>32</v>
      </c>
      <c r="CG55" s="5">
        <v>35</v>
      </c>
      <c r="CH55" s="5">
        <v>25</v>
      </c>
      <c r="CI55" s="5">
        <v>15</v>
      </c>
      <c r="CJ55" s="5">
        <v>18</v>
      </c>
      <c r="CK55" s="5">
        <v>1</v>
      </c>
      <c r="CL55" s="5">
        <v>2</v>
      </c>
      <c r="CM55" s="2">
        <v>0</v>
      </c>
      <c r="CN55" s="2">
        <v>0</v>
      </c>
      <c r="CO55" s="2">
        <v>0</v>
      </c>
      <c r="CP55" s="2">
        <v>0</v>
      </c>
      <c r="CQ55" s="5">
        <v>10</v>
      </c>
      <c r="CR55" s="5">
        <v>32</v>
      </c>
      <c r="CS55" s="5">
        <v>0.98019999999999996</v>
      </c>
      <c r="CT55" s="5">
        <v>0.98585999999999996</v>
      </c>
      <c r="CU55" s="2" t="s">
        <v>173</v>
      </c>
    </row>
    <row r="56" spans="1:99" s="2" customFormat="1" x14ac:dyDescent="0.25">
      <c r="A56" s="2" t="s">
        <v>581</v>
      </c>
      <c r="C56" s="2" t="s">
        <v>582</v>
      </c>
      <c r="D56" s="2">
        <v>1952</v>
      </c>
      <c r="E56" s="2">
        <f t="shared" si="22"/>
        <v>63</v>
      </c>
      <c r="F56" s="2">
        <v>21</v>
      </c>
      <c r="G56" s="2">
        <v>26</v>
      </c>
      <c r="H56" s="2">
        <v>11500</v>
      </c>
      <c r="I56" s="2">
        <v>7200</v>
      </c>
      <c r="J56" s="2">
        <v>3070</v>
      </c>
      <c r="K56" s="2">
        <v>7200</v>
      </c>
      <c r="L56" s="2">
        <f t="shared" si="1"/>
        <v>313631280</v>
      </c>
      <c r="M56" s="2">
        <v>463</v>
      </c>
      <c r="N56" s="2">
        <f t="shared" si="2"/>
        <v>20168280</v>
      </c>
      <c r="O56" s="2">
        <f t="shared" si="3"/>
        <v>0.72343750000000007</v>
      </c>
      <c r="P56" s="2">
        <f t="shared" si="4"/>
        <v>1873696.1800000002</v>
      </c>
      <c r="Q56" s="2">
        <f t="shared" si="5"/>
        <v>1.87369618</v>
      </c>
      <c r="R56" s="2">
        <v>0</v>
      </c>
      <c r="S56" s="2">
        <f t="shared" si="6"/>
        <v>0</v>
      </c>
      <c r="T56" s="2">
        <f t="shared" si="7"/>
        <v>0</v>
      </c>
      <c r="U56" s="2">
        <f t="shared" si="8"/>
        <v>0</v>
      </c>
      <c r="V56" s="2">
        <v>62926.141971999998</v>
      </c>
      <c r="W56" s="2">
        <f t="shared" si="9"/>
        <v>19.179888073065598</v>
      </c>
      <c r="X56" s="2">
        <f t="shared" si="10"/>
        <v>11.917833732644969</v>
      </c>
      <c r="Y56" s="2">
        <f t="shared" si="11"/>
        <v>3.9526774301839609</v>
      </c>
      <c r="Z56" s="2">
        <f t="shared" si="12"/>
        <v>15.550720239901469</v>
      </c>
      <c r="AA56" s="2">
        <f t="shared" si="13"/>
        <v>5.0649548796676944</v>
      </c>
      <c r="AB56" s="2">
        <f t="shared" si="14"/>
        <v>2.2215314628430671</v>
      </c>
      <c r="AC56" s="2">
        <v>21</v>
      </c>
      <c r="AD56" s="2">
        <f t="shared" si="15"/>
        <v>0.74051048761435567</v>
      </c>
      <c r="AE56" s="2">
        <v>32.700000000000003</v>
      </c>
      <c r="AF56" s="2">
        <f t="shared" si="16"/>
        <v>0</v>
      </c>
      <c r="AG56" s="2">
        <f t="shared" si="17"/>
        <v>0.30687501155903874</v>
      </c>
      <c r="AH56" s="2">
        <f t="shared" si="18"/>
        <v>0.49479885251430794</v>
      </c>
      <c r="AI56" s="2">
        <f t="shared" si="19"/>
        <v>133728893</v>
      </c>
      <c r="AJ56" s="2">
        <f t="shared" si="20"/>
        <v>3786783.6</v>
      </c>
      <c r="AK56" s="2">
        <f t="shared" si="21"/>
        <v>3.7867836000000001</v>
      </c>
      <c r="AL56" s="2" t="s">
        <v>583</v>
      </c>
      <c r="AM56" s="2" t="s">
        <v>584</v>
      </c>
      <c r="AN56" s="2" t="s">
        <v>155</v>
      </c>
      <c r="AO56" s="2" t="s">
        <v>585</v>
      </c>
      <c r="AP56" s="2" t="s">
        <v>586</v>
      </c>
      <c r="AQ56" s="2" t="s">
        <v>587</v>
      </c>
      <c r="AR56" s="2" t="s">
        <v>496</v>
      </c>
      <c r="AS56" s="2">
        <v>1</v>
      </c>
      <c r="AT56" s="2" t="s">
        <v>588</v>
      </c>
      <c r="AU56" s="2" t="s">
        <v>589</v>
      </c>
      <c r="AV56" s="2">
        <v>9</v>
      </c>
      <c r="AW56" s="5">
        <v>52</v>
      </c>
      <c r="AX56" s="5">
        <v>47</v>
      </c>
      <c r="AY56" s="5">
        <v>1</v>
      </c>
      <c r="AZ56" s="5">
        <v>1.7</v>
      </c>
      <c r="BA56" s="5">
        <v>6.9</v>
      </c>
      <c r="BB56" s="5">
        <v>0.3</v>
      </c>
      <c r="BC56" s="5">
        <v>6.4</v>
      </c>
      <c r="BD56" s="5">
        <v>1.1000000000000001</v>
      </c>
      <c r="BE56" s="5">
        <v>1.7</v>
      </c>
      <c r="BF56" s="5">
        <v>28.8</v>
      </c>
      <c r="BG56" s="5">
        <v>15.5</v>
      </c>
      <c r="BH56" s="5">
        <v>9.6</v>
      </c>
      <c r="BI56" s="2">
        <v>0</v>
      </c>
      <c r="BJ56" s="2">
        <v>0</v>
      </c>
      <c r="BK56" s="5">
        <v>4.8</v>
      </c>
      <c r="BL56" s="5">
        <v>22.7</v>
      </c>
      <c r="BM56" s="2">
        <v>0</v>
      </c>
      <c r="BN56" s="5">
        <v>0.5</v>
      </c>
      <c r="BO56" s="5">
        <v>14767</v>
      </c>
      <c r="BP56" s="5">
        <v>6395</v>
      </c>
      <c r="BQ56" s="5">
        <v>39</v>
      </c>
      <c r="BR56" s="5">
        <v>17</v>
      </c>
      <c r="BS56" s="5">
        <v>0.1</v>
      </c>
      <c r="BT56" s="5">
        <v>0.04</v>
      </c>
      <c r="BU56" s="5">
        <v>23995</v>
      </c>
      <c r="BV56" s="5">
        <v>63</v>
      </c>
      <c r="BW56" s="5">
        <v>0.17</v>
      </c>
      <c r="BX56" s="5">
        <v>197838</v>
      </c>
      <c r="BY56" s="5">
        <v>8283</v>
      </c>
      <c r="BZ56" s="5">
        <v>523</v>
      </c>
      <c r="CA56" s="5">
        <v>22</v>
      </c>
      <c r="CB56" s="5">
        <v>6.79</v>
      </c>
      <c r="CC56" s="5">
        <v>0.3</v>
      </c>
      <c r="CD56" s="5">
        <v>40</v>
      </c>
      <c r="CE56" s="5">
        <v>44</v>
      </c>
      <c r="CF56" s="5">
        <v>36</v>
      </c>
      <c r="CG56" s="5">
        <v>30</v>
      </c>
      <c r="CH56" s="5">
        <v>13</v>
      </c>
      <c r="CI56" s="5">
        <v>6</v>
      </c>
      <c r="CJ56" s="5">
        <v>10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5">
        <v>4</v>
      </c>
      <c r="CR56" s="5">
        <v>16</v>
      </c>
      <c r="CS56" s="5">
        <v>0.56706000000000001</v>
      </c>
      <c r="CT56" s="5">
        <v>0.24568000000000001</v>
      </c>
      <c r="CU56" s="2" t="s">
        <v>142</v>
      </c>
    </row>
    <row r="57" spans="1:99" s="2" customFormat="1" x14ac:dyDescent="0.25">
      <c r="A57" s="2" t="s">
        <v>590</v>
      </c>
      <c r="C57" s="2" t="s">
        <v>591</v>
      </c>
      <c r="D57" s="2">
        <v>1956</v>
      </c>
      <c r="E57" s="2">
        <f t="shared" si="22"/>
        <v>59</v>
      </c>
      <c r="F57" s="2">
        <v>32</v>
      </c>
      <c r="G57" s="2">
        <v>38</v>
      </c>
      <c r="H57" s="2">
        <v>6600</v>
      </c>
      <c r="I57" s="2">
        <v>10800</v>
      </c>
      <c r="J57" s="2">
        <v>7200</v>
      </c>
      <c r="K57" s="2">
        <v>10800</v>
      </c>
      <c r="L57" s="2">
        <f t="shared" si="1"/>
        <v>470446920</v>
      </c>
      <c r="M57" s="2">
        <v>560</v>
      </c>
      <c r="N57" s="2">
        <f t="shared" si="2"/>
        <v>24393600</v>
      </c>
      <c r="O57" s="2">
        <f t="shared" si="3"/>
        <v>0.875</v>
      </c>
      <c r="P57" s="2">
        <f t="shared" si="4"/>
        <v>2266241.6</v>
      </c>
      <c r="Q57" s="2">
        <f t="shared" si="5"/>
        <v>2.2662416000000003</v>
      </c>
      <c r="R57" s="2">
        <v>0</v>
      </c>
      <c r="S57" s="2">
        <f t="shared" si="6"/>
        <v>0</v>
      </c>
      <c r="T57" s="2">
        <f t="shared" si="7"/>
        <v>0</v>
      </c>
      <c r="U57" s="2">
        <f t="shared" si="8"/>
        <v>0</v>
      </c>
      <c r="V57" s="2">
        <v>53589.709074999999</v>
      </c>
      <c r="W57" s="2">
        <f t="shared" si="9"/>
        <v>16.334143326059998</v>
      </c>
      <c r="X57" s="2">
        <f t="shared" si="10"/>
        <v>10.149569360550551</v>
      </c>
      <c r="Y57" s="2">
        <f t="shared" si="11"/>
        <v>3.0608225305196699</v>
      </c>
      <c r="Z57" s="2">
        <f t="shared" si="12"/>
        <v>19.285670011806374</v>
      </c>
      <c r="AA57" s="2">
        <f t="shared" si="13"/>
        <v>1.8392118376530897</v>
      </c>
      <c r="AB57" s="2">
        <f t="shared" si="14"/>
        <v>1.8080315636068476</v>
      </c>
      <c r="AC57" s="2">
        <v>32</v>
      </c>
      <c r="AD57" s="2">
        <f t="shared" si="15"/>
        <v>0.60267718786894919</v>
      </c>
      <c r="AE57" s="2">
        <v>32.700000000000003</v>
      </c>
      <c r="AF57" s="2">
        <f t="shared" si="16"/>
        <v>0</v>
      </c>
      <c r="AG57" s="2">
        <f t="shared" si="17"/>
        <v>0.34605269109305326</v>
      </c>
      <c r="AH57" s="2">
        <f t="shared" si="18"/>
        <v>0.25517704200941871</v>
      </c>
      <c r="AI57" s="2">
        <f t="shared" si="19"/>
        <v>313631280</v>
      </c>
      <c r="AJ57" s="2">
        <f t="shared" si="20"/>
        <v>8881056</v>
      </c>
      <c r="AK57" s="2">
        <f t="shared" si="21"/>
        <v>8.8810559999999992</v>
      </c>
      <c r="AL57" s="2" t="s">
        <v>592</v>
      </c>
      <c r="AM57" s="2" t="s">
        <v>593</v>
      </c>
      <c r="AN57" s="2" t="s">
        <v>155</v>
      </c>
      <c r="AO57" s="2" t="s">
        <v>594</v>
      </c>
      <c r="AP57" s="2" t="s">
        <v>586</v>
      </c>
      <c r="AQ57" s="2" t="s">
        <v>587</v>
      </c>
      <c r="AR57" s="2" t="s">
        <v>496</v>
      </c>
      <c r="AS57" s="2">
        <v>1</v>
      </c>
      <c r="AT57" s="2" t="s">
        <v>588</v>
      </c>
      <c r="AU57" s="2" t="s">
        <v>589</v>
      </c>
      <c r="AV57" s="2">
        <v>9</v>
      </c>
      <c r="AW57" s="5">
        <v>52</v>
      </c>
      <c r="AX57" s="5">
        <v>47</v>
      </c>
      <c r="AY57" s="5">
        <v>1</v>
      </c>
      <c r="AZ57" s="5">
        <v>1.7</v>
      </c>
      <c r="BA57" s="5">
        <v>6.9</v>
      </c>
      <c r="BB57" s="5">
        <v>0.3</v>
      </c>
      <c r="BC57" s="5">
        <v>6.4</v>
      </c>
      <c r="BD57" s="5">
        <v>1.1000000000000001</v>
      </c>
      <c r="BE57" s="5">
        <v>1.7</v>
      </c>
      <c r="BF57" s="5">
        <v>28.8</v>
      </c>
      <c r="BG57" s="5">
        <v>15.5</v>
      </c>
      <c r="BH57" s="5">
        <v>9.6</v>
      </c>
      <c r="BI57" s="2">
        <v>0</v>
      </c>
      <c r="BJ57" s="2">
        <v>0</v>
      </c>
      <c r="BK57" s="5">
        <v>4.8</v>
      </c>
      <c r="BL57" s="5">
        <v>22.7</v>
      </c>
      <c r="BM57" s="2">
        <v>0</v>
      </c>
      <c r="BN57" s="5">
        <v>0.5</v>
      </c>
      <c r="BO57" s="5">
        <v>14767</v>
      </c>
      <c r="BP57" s="5">
        <v>6395</v>
      </c>
      <c r="BQ57" s="5">
        <v>39</v>
      </c>
      <c r="BR57" s="5">
        <v>17</v>
      </c>
      <c r="BS57" s="5">
        <v>0.1</v>
      </c>
      <c r="BT57" s="5">
        <v>0.04</v>
      </c>
      <c r="BU57" s="5">
        <v>23995</v>
      </c>
      <c r="BV57" s="5">
        <v>63</v>
      </c>
      <c r="BW57" s="5">
        <v>0.17</v>
      </c>
      <c r="BX57" s="5">
        <v>197838</v>
      </c>
      <c r="BY57" s="5">
        <v>8283</v>
      </c>
      <c r="BZ57" s="5">
        <v>523</v>
      </c>
      <c r="CA57" s="5">
        <v>22</v>
      </c>
      <c r="CB57" s="5">
        <v>6.79</v>
      </c>
      <c r="CC57" s="5">
        <v>0.3</v>
      </c>
      <c r="CD57" s="5">
        <v>40</v>
      </c>
      <c r="CE57" s="5">
        <v>44</v>
      </c>
      <c r="CF57" s="5">
        <v>36</v>
      </c>
      <c r="CG57" s="5">
        <v>30</v>
      </c>
      <c r="CH57" s="5">
        <v>13</v>
      </c>
      <c r="CI57" s="5">
        <v>6</v>
      </c>
      <c r="CJ57" s="5">
        <v>10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5">
        <v>4</v>
      </c>
      <c r="CR57" s="5">
        <v>16</v>
      </c>
      <c r="CS57" s="5">
        <v>0.56706000000000001</v>
      </c>
      <c r="CT57" s="5">
        <v>0.24568000000000001</v>
      </c>
      <c r="CU57" s="2" t="s">
        <v>142</v>
      </c>
    </row>
    <row r="58" spans="1:99" s="2" customFormat="1" x14ac:dyDescent="0.25">
      <c r="A58" s="2" t="s">
        <v>595</v>
      </c>
      <c r="C58" s="2" t="s">
        <v>596</v>
      </c>
      <c r="D58" s="2">
        <v>1971</v>
      </c>
      <c r="E58" s="2">
        <f t="shared" si="22"/>
        <v>44</v>
      </c>
      <c r="F58" s="2">
        <v>20</v>
      </c>
      <c r="G58" s="2">
        <v>35</v>
      </c>
      <c r="H58" s="2">
        <v>66</v>
      </c>
      <c r="I58" s="2">
        <v>13440</v>
      </c>
      <c r="J58" s="2">
        <v>11200</v>
      </c>
      <c r="K58" s="2">
        <v>13440</v>
      </c>
      <c r="L58" s="2">
        <f t="shared" si="1"/>
        <v>585445056</v>
      </c>
      <c r="M58" s="2">
        <v>1000</v>
      </c>
      <c r="N58" s="2">
        <f t="shared" si="2"/>
        <v>43560000</v>
      </c>
      <c r="O58" s="2">
        <f t="shared" si="3"/>
        <v>1.5625</v>
      </c>
      <c r="P58" s="2">
        <f t="shared" si="4"/>
        <v>4046860</v>
      </c>
      <c r="Q58" s="2">
        <f t="shared" si="5"/>
        <v>4.0468600000000006</v>
      </c>
      <c r="R58" s="2">
        <v>497280</v>
      </c>
      <c r="S58" s="2">
        <f t="shared" si="6"/>
        <v>1287950.2271999998</v>
      </c>
      <c r="T58" s="2">
        <f t="shared" si="7"/>
        <v>318259200</v>
      </c>
      <c r="U58" s="2">
        <f t="shared" si="8"/>
        <v>13864166400000</v>
      </c>
      <c r="V58" s="2">
        <v>161330.77645999999</v>
      </c>
      <c r="W58" s="2">
        <f t="shared" si="9"/>
        <v>49.173620665007995</v>
      </c>
      <c r="X58" s="2">
        <f t="shared" si="10"/>
        <v>30.555081076865239</v>
      </c>
      <c r="Y58" s="2">
        <f t="shared" si="11"/>
        <v>6.8955353248339621</v>
      </c>
      <c r="Z58" s="2">
        <f t="shared" si="12"/>
        <v>13.43996914600551</v>
      </c>
      <c r="AA58" s="2">
        <f t="shared" si="13"/>
        <v>3.5594430757612607</v>
      </c>
      <c r="AB58" s="2">
        <f t="shared" si="14"/>
        <v>2.0159953719008263</v>
      </c>
      <c r="AC58" s="2">
        <v>20</v>
      </c>
      <c r="AD58" s="2">
        <f t="shared" si="15"/>
        <v>0.67199845730027552</v>
      </c>
      <c r="AE58" s="2">
        <v>824.55600000000004</v>
      </c>
      <c r="AF58" s="2">
        <f t="shared" si="16"/>
        <v>318259.20000000001</v>
      </c>
      <c r="AG58" s="2">
        <f t="shared" si="17"/>
        <v>0.18046782516401738</v>
      </c>
      <c r="AH58" s="2">
        <f t="shared" si="18"/>
        <v>0.2929328288373429</v>
      </c>
      <c r="AI58" s="2">
        <f t="shared" si="19"/>
        <v>487870880</v>
      </c>
      <c r="AJ58" s="2">
        <f t="shared" si="20"/>
        <v>13814976</v>
      </c>
      <c r="AK58" s="2">
        <f t="shared" si="21"/>
        <v>13.814976</v>
      </c>
      <c r="AL58" s="2" t="s">
        <v>597</v>
      </c>
      <c r="AM58" s="2" t="s">
        <v>155</v>
      </c>
      <c r="AN58" s="2" t="s">
        <v>155</v>
      </c>
      <c r="AO58" s="2" t="s">
        <v>598</v>
      </c>
      <c r="AP58" s="2" t="s">
        <v>599</v>
      </c>
      <c r="AQ58" s="2" t="s">
        <v>563</v>
      </c>
      <c r="AR58" s="2" t="s">
        <v>211</v>
      </c>
      <c r="AS58" s="2">
        <v>3</v>
      </c>
      <c r="AT58" s="2" t="s">
        <v>600</v>
      </c>
      <c r="AU58" s="2" t="s">
        <v>148</v>
      </c>
      <c r="AV58" s="2">
        <v>9</v>
      </c>
      <c r="AW58" s="5">
        <v>40</v>
      </c>
      <c r="AX58" s="5">
        <v>59</v>
      </c>
      <c r="AY58" s="5">
        <v>1</v>
      </c>
      <c r="AZ58" s="5">
        <v>1</v>
      </c>
      <c r="BA58" s="5">
        <v>6.9</v>
      </c>
      <c r="BB58" s="5">
        <v>0.3</v>
      </c>
      <c r="BC58" s="5">
        <v>1.7</v>
      </c>
      <c r="BD58" s="5">
        <v>0.2</v>
      </c>
      <c r="BE58" s="5">
        <v>0.8</v>
      </c>
      <c r="BF58" s="5">
        <v>32.4</v>
      </c>
      <c r="BG58" s="5">
        <v>19.3</v>
      </c>
      <c r="BH58" s="5">
        <v>11.6</v>
      </c>
      <c r="BI58" s="2">
        <v>0</v>
      </c>
      <c r="BJ58" s="2">
        <v>0</v>
      </c>
      <c r="BK58" s="5">
        <v>10.8</v>
      </c>
      <c r="BL58" s="5">
        <v>14.6</v>
      </c>
      <c r="BM58" s="2">
        <v>0</v>
      </c>
      <c r="BN58" s="5">
        <v>0.3</v>
      </c>
      <c r="BO58" s="5">
        <v>61337</v>
      </c>
      <c r="BP58" s="5">
        <v>22874</v>
      </c>
      <c r="BQ58" s="5">
        <v>29</v>
      </c>
      <c r="BR58" s="5">
        <v>11</v>
      </c>
      <c r="BS58" s="5">
        <v>0.09</v>
      </c>
      <c r="BT58" s="5">
        <v>0.03</v>
      </c>
      <c r="BU58" s="5">
        <v>101068</v>
      </c>
      <c r="BV58" s="5">
        <v>47</v>
      </c>
      <c r="BW58" s="5">
        <v>0.14000000000000001</v>
      </c>
      <c r="BX58" s="5">
        <v>1195272</v>
      </c>
      <c r="BY58" s="5">
        <v>142047</v>
      </c>
      <c r="BZ58" s="5">
        <v>556</v>
      </c>
      <c r="CA58" s="5">
        <v>66</v>
      </c>
      <c r="CB58" s="5">
        <v>1.65</v>
      </c>
      <c r="CC58" s="5">
        <v>0.21</v>
      </c>
      <c r="CD58" s="5">
        <v>15</v>
      </c>
      <c r="CE58" s="5">
        <v>13</v>
      </c>
      <c r="CF58" s="5">
        <v>42</v>
      </c>
      <c r="CG58" s="5">
        <v>34</v>
      </c>
      <c r="CH58" s="5">
        <v>20</v>
      </c>
      <c r="CI58" s="5">
        <v>11</v>
      </c>
      <c r="CJ58" s="5">
        <v>14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5">
        <v>12</v>
      </c>
      <c r="CR58" s="5">
        <v>39</v>
      </c>
      <c r="CS58" s="5">
        <v>0.89903999999999995</v>
      </c>
      <c r="CT58" s="5">
        <v>0.83611999999999997</v>
      </c>
      <c r="CU58" s="2" t="s">
        <v>142</v>
      </c>
    </row>
    <row r="59" spans="1:99" s="2" customFormat="1" x14ac:dyDescent="0.25">
      <c r="A59" s="2" t="s">
        <v>601</v>
      </c>
      <c r="C59" s="2" t="s">
        <v>602</v>
      </c>
      <c r="F59" s="2">
        <v>67</v>
      </c>
      <c r="G59" s="2">
        <v>80</v>
      </c>
      <c r="H59" s="2">
        <v>38000</v>
      </c>
      <c r="I59" s="2">
        <v>10800</v>
      </c>
      <c r="J59" s="2">
        <v>9000</v>
      </c>
      <c r="K59" s="2">
        <v>10800</v>
      </c>
      <c r="L59" s="2">
        <f t="shared" si="1"/>
        <v>470446920</v>
      </c>
      <c r="M59" s="2">
        <v>340</v>
      </c>
      <c r="N59" s="2">
        <f t="shared" si="2"/>
        <v>14810400</v>
      </c>
      <c r="O59" s="2">
        <f t="shared" si="3"/>
        <v>0.53125</v>
      </c>
      <c r="P59" s="2">
        <f t="shared" si="4"/>
        <v>1375932.4000000001</v>
      </c>
      <c r="Q59" s="2">
        <f t="shared" si="5"/>
        <v>1.3759324000000002</v>
      </c>
      <c r="R59" s="2">
        <v>0</v>
      </c>
      <c r="S59" s="2">
        <f t="shared" si="6"/>
        <v>0</v>
      </c>
      <c r="T59" s="2">
        <f t="shared" si="7"/>
        <v>0</v>
      </c>
      <c r="U59" s="2">
        <f t="shared" si="8"/>
        <v>0</v>
      </c>
      <c r="V59" s="2">
        <v>76502.601853</v>
      </c>
      <c r="W59" s="2">
        <f t="shared" si="9"/>
        <v>23.317993044794399</v>
      </c>
      <c r="X59" s="2">
        <f t="shared" si="10"/>
        <v>14.489133775347083</v>
      </c>
      <c r="Y59" s="2">
        <f t="shared" si="11"/>
        <v>5.6077353682285001</v>
      </c>
      <c r="Z59" s="2">
        <f t="shared" si="12"/>
        <v>31.764632960622265</v>
      </c>
      <c r="AA59" s="2">
        <f t="shared" si="13"/>
        <v>2.1004703084673175</v>
      </c>
      <c r="AB59" s="2">
        <f t="shared" si="14"/>
        <v>1.4222969982368179</v>
      </c>
      <c r="AC59" s="2">
        <v>67</v>
      </c>
      <c r="AD59" s="2">
        <f t="shared" si="15"/>
        <v>0.47409899941227263</v>
      </c>
      <c r="AE59" s="2">
        <v>28.643699999999999</v>
      </c>
      <c r="AF59" s="2">
        <f t="shared" si="16"/>
        <v>0</v>
      </c>
      <c r="AG59" s="2">
        <f t="shared" si="17"/>
        <v>0.73148579336757291</v>
      </c>
      <c r="AH59" s="2">
        <f t="shared" si="18"/>
        <v>0.1239431346902891</v>
      </c>
      <c r="AI59" s="2">
        <f t="shared" si="19"/>
        <v>392039100</v>
      </c>
      <c r="AJ59" s="2">
        <f t="shared" si="20"/>
        <v>11101320</v>
      </c>
      <c r="AK59" s="2">
        <f t="shared" si="21"/>
        <v>11.101319999999999</v>
      </c>
      <c r="AL59" s="2" t="s">
        <v>603</v>
      </c>
      <c r="AM59" s="2" t="s">
        <v>604</v>
      </c>
      <c r="AN59" s="2" t="s">
        <v>155</v>
      </c>
      <c r="AO59" s="2" t="s">
        <v>605</v>
      </c>
      <c r="AP59" s="2" t="s">
        <v>606</v>
      </c>
      <c r="AQ59" s="2" t="s">
        <v>587</v>
      </c>
      <c r="AR59" s="2" t="s">
        <v>607</v>
      </c>
      <c r="AS59" s="2">
        <v>1</v>
      </c>
      <c r="AT59" s="2" t="s">
        <v>608</v>
      </c>
      <c r="AU59" s="2" t="s">
        <v>609</v>
      </c>
      <c r="AV59" s="2">
        <v>9</v>
      </c>
      <c r="AW59" s="5">
        <v>56</v>
      </c>
      <c r="AX59" s="5">
        <v>43</v>
      </c>
      <c r="AY59" s="5">
        <v>1</v>
      </c>
      <c r="AZ59" s="5">
        <v>2.5</v>
      </c>
      <c r="BA59" s="5">
        <v>4.7</v>
      </c>
      <c r="BB59" s="2">
        <v>0</v>
      </c>
      <c r="BC59" s="5">
        <v>0.2</v>
      </c>
      <c r="BD59" s="2">
        <v>0</v>
      </c>
      <c r="BE59" s="5">
        <v>0.2</v>
      </c>
      <c r="BF59" s="5">
        <v>43.3</v>
      </c>
      <c r="BG59" s="5">
        <v>24.6</v>
      </c>
      <c r="BH59" s="5">
        <v>8.3000000000000007</v>
      </c>
      <c r="BI59" s="2">
        <v>0</v>
      </c>
      <c r="BJ59" s="2">
        <v>0</v>
      </c>
      <c r="BK59" s="5">
        <v>8.1</v>
      </c>
      <c r="BL59" s="5">
        <v>7.9</v>
      </c>
      <c r="BM59" s="2">
        <v>0</v>
      </c>
      <c r="BN59" s="5">
        <v>0.2</v>
      </c>
      <c r="BO59" s="5">
        <v>5849</v>
      </c>
      <c r="BP59" s="5">
        <v>1688</v>
      </c>
      <c r="BQ59" s="5">
        <v>59</v>
      </c>
      <c r="BR59" s="5">
        <v>17</v>
      </c>
      <c r="BS59" s="5">
        <v>0.18</v>
      </c>
      <c r="BT59" s="5">
        <v>0.05</v>
      </c>
      <c r="BU59" s="5">
        <v>9898</v>
      </c>
      <c r="BV59" s="5">
        <v>100</v>
      </c>
      <c r="BW59" s="5">
        <v>0.31</v>
      </c>
      <c r="BX59" s="5">
        <v>28883</v>
      </c>
      <c r="BY59" s="5">
        <v>1625</v>
      </c>
      <c r="BZ59" s="5">
        <v>292</v>
      </c>
      <c r="CA59" s="5">
        <v>16</v>
      </c>
      <c r="CB59" s="5">
        <v>1.1299999999999999</v>
      </c>
      <c r="CC59" s="5">
        <v>7.0000000000000007E-2</v>
      </c>
      <c r="CD59" s="5">
        <v>17</v>
      </c>
      <c r="CE59" s="5">
        <v>16</v>
      </c>
      <c r="CF59" s="5">
        <v>24</v>
      </c>
      <c r="CG59" s="5">
        <v>30</v>
      </c>
      <c r="CH59" s="5">
        <v>32</v>
      </c>
      <c r="CI59" s="5">
        <v>22</v>
      </c>
      <c r="CJ59" s="5">
        <v>33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5">
        <v>6</v>
      </c>
      <c r="CR59" s="5">
        <v>21</v>
      </c>
      <c r="CS59" s="5">
        <v>0.56391999999999998</v>
      </c>
      <c r="CT59" s="5">
        <v>0.12512000000000001</v>
      </c>
      <c r="CU59" s="2" t="s">
        <v>142</v>
      </c>
    </row>
    <row r="60" spans="1:99" s="2" customFormat="1" x14ac:dyDescent="0.25">
      <c r="A60" s="2" t="s">
        <v>610</v>
      </c>
      <c r="C60" s="2" t="s">
        <v>611</v>
      </c>
      <c r="D60" s="2">
        <v>1926</v>
      </c>
      <c r="E60" s="2">
        <f t="shared" ref="E60:E69" si="23">2015-D60</f>
        <v>89</v>
      </c>
      <c r="F60" s="2">
        <v>81</v>
      </c>
      <c r="G60" s="2">
        <v>92</v>
      </c>
      <c r="H60" s="2">
        <v>47100</v>
      </c>
      <c r="I60" s="2">
        <v>18660</v>
      </c>
      <c r="J60" s="2">
        <v>12400</v>
      </c>
      <c r="K60" s="2">
        <v>18660</v>
      </c>
      <c r="L60" s="2">
        <f t="shared" si="1"/>
        <v>812827734</v>
      </c>
      <c r="M60" s="2">
        <v>460</v>
      </c>
      <c r="N60" s="2">
        <f t="shared" si="2"/>
        <v>20037600</v>
      </c>
      <c r="O60" s="2">
        <f t="shared" si="3"/>
        <v>0.71875</v>
      </c>
      <c r="P60" s="2">
        <f t="shared" si="4"/>
        <v>1861555.6</v>
      </c>
      <c r="Q60" s="2">
        <f t="shared" si="5"/>
        <v>1.8615556000000002</v>
      </c>
      <c r="R60" s="2">
        <v>106880</v>
      </c>
      <c r="S60" s="2">
        <f t="shared" si="6"/>
        <v>276818.1312</v>
      </c>
      <c r="T60" s="2">
        <f t="shared" si="7"/>
        <v>68403200</v>
      </c>
      <c r="U60" s="2">
        <f t="shared" si="8"/>
        <v>2979814400000</v>
      </c>
      <c r="V60" s="2">
        <v>95803.321492999996</v>
      </c>
      <c r="W60" s="2">
        <f t="shared" si="9"/>
        <v>29.200852391066398</v>
      </c>
      <c r="X60" s="2">
        <f t="shared" si="10"/>
        <v>18.144574270845244</v>
      </c>
      <c r="Y60" s="2">
        <f t="shared" si="11"/>
        <v>6.0374342491471875</v>
      </c>
      <c r="Z60" s="2">
        <f t="shared" si="12"/>
        <v>40.565124266379208</v>
      </c>
      <c r="AA60" s="2">
        <f t="shared" si="13"/>
        <v>1.9091573847102925</v>
      </c>
      <c r="AB60" s="2">
        <f t="shared" si="14"/>
        <v>1.5024120098658966</v>
      </c>
      <c r="AC60" s="2">
        <v>81</v>
      </c>
      <c r="AD60" s="2">
        <f t="shared" si="15"/>
        <v>0.50080400328863217</v>
      </c>
      <c r="AE60" s="2">
        <v>171.45599999999999</v>
      </c>
      <c r="AF60" s="2">
        <f t="shared" si="16"/>
        <v>148702.60869565216</v>
      </c>
      <c r="AG60" s="2">
        <f t="shared" si="17"/>
        <v>0.80311069200097407</v>
      </c>
      <c r="AH60" s="2">
        <f t="shared" si="18"/>
        <v>0.12170886565887022</v>
      </c>
      <c r="AI60" s="2">
        <f t="shared" si="19"/>
        <v>540142760</v>
      </c>
      <c r="AJ60" s="2">
        <f t="shared" si="20"/>
        <v>15295152</v>
      </c>
      <c r="AK60" s="2">
        <f t="shared" si="21"/>
        <v>15.295152</v>
      </c>
      <c r="AL60" s="2" t="s">
        <v>612</v>
      </c>
      <c r="AM60" s="2" t="s">
        <v>613</v>
      </c>
      <c r="AN60" s="2" t="s">
        <v>155</v>
      </c>
      <c r="AO60" s="2" t="s">
        <v>614</v>
      </c>
      <c r="AP60" s="2" t="s">
        <v>615</v>
      </c>
      <c r="AQ60" s="2" t="s">
        <v>587</v>
      </c>
      <c r="AR60" s="2" t="s">
        <v>616</v>
      </c>
      <c r="AS60" s="2">
        <v>2</v>
      </c>
      <c r="AT60" s="2" t="s">
        <v>617</v>
      </c>
      <c r="AU60" s="2" t="s">
        <v>618</v>
      </c>
      <c r="AV60" s="2">
        <v>9</v>
      </c>
      <c r="AW60" s="5">
        <v>35</v>
      </c>
      <c r="AX60" s="5">
        <v>63</v>
      </c>
      <c r="AY60" s="5">
        <v>1</v>
      </c>
      <c r="AZ60" s="5">
        <v>0.9</v>
      </c>
      <c r="BA60" s="5">
        <v>1.2</v>
      </c>
      <c r="BB60" s="5">
        <v>0.4</v>
      </c>
      <c r="BC60" s="5">
        <v>1.1000000000000001</v>
      </c>
      <c r="BD60" s="2">
        <v>0</v>
      </c>
      <c r="BE60" s="5">
        <v>0.5</v>
      </c>
      <c r="BF60" s="5">
        <v>48.9</v>
      </c>
      <c r="BG60" s="5">
        <v>11.4</v>
      </c>
      <c r="BH60" s="5">
        <v>9.1999999999999993</v>
      </c>
      <c r="BI60" s="2">
        <v>0</v>
      </c>
      <c r="BJ60" s="2">
        <v>0</v>
      </c>
      <c r="BK60" s="5">
        <v>18.7</v>
      </c>
      <c r="BL60" s="5">
        <v>7.4</v>
      </c>
      <c r="BM60" s="2">
        <v>0</v>
      </c>
      <c r="BN60" s="5">
        <v>0.3</v>
      </c>
      <c r="BO60" s="5">
        <v>18224</v>
      </c>
      <c r="BP60" s="5">
        <v>5858</v>
      </c>
      <c r="BQ60" s="5">
        <v>39</v>
      </c>
      <c r="BR60" s="5">
        <v>13</v>
      </c>
      <c r="BS60" s="5">
        <v>0.13</v>
      </c>
      <c r="BT60" s="5">
        <v>0.04</v>
      </c>
      <c r="BU60" s="5">
        <v>30869</v>
      </c>
      <c r="BV60" s="5">
        <v>66</v>
      </c>
      <c r="BW60" s="5">
        <v>0.22</v>
      </c>
      <c r="BX60" s="5">
        <v>200542</v>
      </c>
      <c r="BY60" s="5">
        <v>16574</v>
      </c>
      <c r="BZ60" s="5">
        <v>429</v>
      </c>
      <c r="CA60" s="5">
        <v>35</v>
      </c>
      <c r="CB60" s="5">
        <v>1.31</v>
      </c>
      <c r="CC60" s="5">
        <v>0.12</v>
      </c>
      <c r="CD60" s="5">
        <v>12</v>
      </c>
      <c r="CE60" s="5">
        <v>12</v>
      </c>
      <c r="CF60" s="5">
        <v>39</v>
      </c>
      <c r="CG60" s="5">
        <v>36</v>
      </c>
      <c r="CH60" s="5">
        <v>24</v>
      </c>
      <c r="CI60" s="5">
        <v>16</v>
      </c>
      <c r="CJ60" s="5">
        <v>22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5">
        <v>9</v>
      </c>
      <c r="CR60" s="5">
        <v>29</v>
      </c>
      <c r="CS60" s="5">
        <v>0.65505000000000002</v>
      </c>
      <c r="CT60" s="5">
        <v>0.23049</v>
      </c>
      <c r="CU60" s="2" t="s">
        <v>142</v>
      </c>
    </row>
    <row r="61" spans="1:99" s="2" customFormat="1" x14ac:dyDescent="0.25">
      <c r="A61" s="2" t="s">
        <v>619</v>
      </c>
      <c r="B61" s="2" t="s">
        <v>620</v>
      </c>
      <c r="C61" s="2" t="s">
        <v>621</v>
      </c>
      <c r="D61" s="2">
        <v>1949</v>
      </c>
      <c r="E61" s="2">
        <f t="shared" si="23"/>
        <v>66</v>
      </c>
      <c r="F61" s="2">
        <v>9</v>
      </c>
      <c r="G61" s="2">
        <v>15</v>
      </c>
      <c r="H61" s="2">
        <v>231</v>
      </c>
      <c r="I61" s="2">
        <v>1382</v>
      </c>
      <c r="J61" s="2">
        <v>1152</v>
      </c>
      <c r="K61" s="2">
        <v>1382</v>
      </c>
      <c r="L61" s="2">
        <f t="shared" si="1"/>
        <v>60199781.800000004</v>
      </c>
      <c r="M61" s="2">
        <v>300</v>
      </c>
      <c r="N61" s="2">
        <f t="shared" si="2"/>
        <v>13068000</v>
      </c>
      <c r="O61" s="2">
        <f t="shared" si="3"/>
        <v>0.46875</v>
      </c>
      <c r="P61" s="2">
        <f t="shared" si="4"/>
        <v>1214058</v>
      </c>
      <c r="Q61" s="2">
        <f t="shared" si="5"/>
        <v>1.2140580000000001</v>
      </c>
      <c r="R61" s="2">
        <v>69760</v>
      </c>
      <c r="S61" s="2">
        <f t="shared" si="6"/>
        <v>180677.70239999998</v>
      </c>
      <c r="T61" s="2">
        <f t="shared" si="7"/>
        <v>44646400</v>
      </c>
      <c r="U61" s="2">
        <f t="shared" si="8"/>
        <v>1944908800000</v>
      </c>
      <c r="V61" s="2">
        <v>52683.705426</v>
      </c>
      <c r="W61" s="2">
        <f t="shared" si="9"/>
        <v>16.057993413844798</v>
      </c>
      <c r="X61" s="2">
        <f t="shared" si="10"/>
        <v>9.9779777054518455</v>
      </c>
      <c r="Y61" s="2">
        <f t="shared" si="11"/>
        <v>4.1111795941835165</v>
      </c>
      <c r="Z61" s="2">
        <f t="shared" si="12"/>
        <v>4.6066560912151822</v>
      </c>
      <c r="AA61" s="2">
        <f t="shared" si="13"/>
        <v>11.300734826638859</v>
      </c>
      <c r="AB61" s="2">
        <f t="shared" si="14"/>
        <v>1.5355520304050607</v>
      </c>
      <c r="AC61" s="2">
        <v>9</v>
      </c>
      <c r="AD61" s="2">
        <f t="shared" si="15"/>
        <v>0.51185067680168694</v>
      </c>
      <c r="AE61" s="2" t="s">
        <v>155</v>
      </c>
      <c r="AF61" s="2">
        <f t="shared" si="16"/>
        <v>148821.33333333334</v>
      </c>
      <c r="AG61" s="2">
        <f t="shared" si="17"/>
        <v>0.11293451129901698</v>
      </c>
      <c r="AH61" s="2">
        <f t="shared" si="18"/>
        <v>0.85438741744225011</v>
      </c>
      <c r="AI61" s="2">
        <f t="shared" si="19"/>
        <v>50181004.800000004</v>
      </c>
      <c r="AJ61" s="2">
        <f t="shared" si="20"/>
        <v>1420968.96</v>
      </c>
      <c r="AK61" s="2">
        <f t="shared" si="21"/>
        <v>1.4209689599999999</v>
      </c>
      <c r="AL61" s="2" t="s">
        <v>622</v>
      </c>
      <c r="AM61" s="2" t="s">
        <v>155</v>
      </c>
      <c r="AN61" s="2" t="s">
        <v>155</v>
      </c>
      <c r="AO61" s="2" t="s">
        <v>155</v>
      </c>
      <c r="AP61" s="2" t="s">
        <v>155</v>
      </c>
      <c r="AQ61" s="2" t="s">
        <v>155</v>
      </c>
      <c r="AR61" s="2" t="s">
        <v>155</v>
      </c>
      <c r="AS61" s="2">
        <v>0</v>
      </c>
      <c r="AT61" s="2" t="s">
        <v>155</v>
      </c>
      <c r="AU61" s="2" t="s">
        <v>155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 t="s">
        <v>142</v>
      </c>
    </row>
    <row r="62" spans="1:99" s="2" customFormat="1" x14ac:dyDescent="0.25">
      <c r="A62" s="2" t="s">
        <v>623</v>
      </c>
      <c r="C62" s="2" t="s">
        <v>624</v>
      </c>
      <c r="D62" s="2">
        <v>1700</v>
      </c>
      <c r="E62" s="2">
        <f t="shared" si="23"/>
        <v>315</v>
      </c>
      <c r="F62" s="2">
        <v>8</v>
      </c>
      <c r="G62" s="2">
        <v>12</v>
      </c>
      <c r="H62" s="2">
        <v>17</v>
      </c>
      <c r="I62" s="2">
        <v>2880</v>
      </c>
      <c r="J62" s="2">
        <v>2400</v>
      </c>
      <c r="K62" s="2">
        <v>2880</v>
      </c>
      <c r="L62" s="2">
        <f t="shared" si="1"/>
        <v>125452512</v>
      </c>
      <c r="M62" s="2">
        <v>688.14166135999994</v>
      </c>
      <c r="N62" s="2">
        <f t="shared" si="2"/>
        <v>29975450.768841598</v>
      </c>
      <c r="O62" s="2">
        <f t="shared" si="3"/>
        <v>1.075221345875</v>
      </c>
      <c r="P62" s="2">
        <f t="shared" si="4"/>
        <v>2784812.9636913296</v>
      </c>
      <c r="Q62" s="2">
        <f t="shared" si="5"/>
        <v>2.7848129636913295</v>
      </c>
      <c r="R62" s="2">
        <v>0</v>
      </c>
      <c r="S62" s="2">
        <f t="shared" si="6"/>
        <v>0</v>
      </c>
      <c r="T62" s="2">
        <f t="shared" si="7"/>
        <v>0</v>
      </c>
      <c r="U62" s="2">
        <f t="shared" si="8"/>
        <v>0</v>
      </c>
      <c r="V62" s="2">
        <v>108906.46051999999</v>
      </c>
      <c r="W62" s="2">
        <f t="shared" si="9"/>
        <v>33.194689166495998</v>
      </c>
      <c r="X62" s="2">
        <f t="shared" si="10"/>
        <v>20.626230183724878</v>
      </c>
      <c r="Y62" s="2">
        <f t="shared" si="11"/>
        <v>5.6113257531537011</v>
      </c>
      <c r="Z62" s="2">
        <f t="shared" si="12"/>
        <v>4.1851751610822605</v>
      </c>
      <c r="AA62" s="2">
        <f t="shared" si="13"/>
        <v>11.213088567337937</v>
      </c>
      <c r="AB62" s="2">
        <f t="shared" si="14"/>
        <v>1.5694406854058478</v>
      </c>
      <c r="AC62" s="2">
        <v>8</v>
      </c>
      <c r="AD62" s="2">
        <f t="shared" si="15"/>
        <v>0.52314689513528256</v>
      </c>
      <c r="AE62" s="2" t="s">
        <v>155</v>
      </c>
      <c r="AF62" s="2">
        <f t="shared" si="16"/>
        <v>0</v>
      </c>
      <c r="AG62" s="2">
        <f t="shared" si="17"/>
        <v>6.7744840755803282E-2</v>
      </c>
      <c r="AH62" s="2">
        <f t="shared" si="18"/>
        <v>0.94070332301406367</v>
      </c>
      <c r="AI62" s="2">
        <f t="shared" si="19"/>
        <v>104543760</v>
      </c>
      <c r="AJ62" s="2">
        <f t="shared" si="20"/>
        <v>2960352</v>
      </c>
      <c r="AK62" s="2">
        <f t="shared" si="21"/>
        <v>2.9603519999999999</v>
      </c>
      <c r="AL62" s="2" t="s">
        <v>625</v>
      </c>
      <c r="AM62" s="2" t="s">
        <v>155</v>
      </c>
      <c r="AN62" s="2" t="s">
        <v>626</v>
      </c>
      <c r="AO62" s="2" t="s">
        <v>627</v>
      </c>
      <c r="AP62" s="2" t="s">
        <v>155</v>
      </c>
      <c r="AQ62" s="2" t="s">
        <v>155</v>
      </c>
      <c r="AR62" s="2" t="s">
        <v>155</v>
      </c>
      <c r="AS62" s="2">
        <v>0</v>
      </c>
      <c r="AT62" s="2" t="s">
        <v>155</v>
      </c>
      <c r="AU62" s="2" t="s">
        <v>155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 t="s">
        <v>173</v>
      </c>
    </row>
    <row r="63" spans="1:99" s="2" customFormat="1" x14ac:dyDescent="0.25">
      <c r="A63" s="2" t="s">
        <v>628</v>
      </c>
      <c r="B63" s="2" t="s">
        <v>629</v>
      </c>
      <c r="C63" s="2" t="s">
        <v>630</v>
      </c>
      <c r="D63" s="2">
        <v>1914</v>
      </c>
      <c r="E63" s="2">
        <f t="shared" si="23"/>
        <v>101</v>
      </c>
      <c r="F63" s="2">
        <v>28</v>
      </c>
      <c r="G63" s="2">
        <v>29.5</v>
      </c>
      <c r="H63" s="2">
        <v>25717</v>
      </c>
      <c r="I63" s="2">
        <v>4200</v>
      </c>
      <c r="J63" s="2">
        <v>2500</v>
      </c>
      <c r="K63" s="2">
        <v>4200</v>
      </c>
      <c r="L63" s="2">
        <f t="shared" si="1"/>
        <v>182951580</v>
      </c>
      <c r="M63" s="2">
        <v>375</v>
      </c>
      <c r="N63" s="2">
        <f t="shared" si="2"/>
        <v>16335000</v>
      </c>
      <c r="O63" s="2">
        <f t="shared" si="3"/>
        <v>0.5859375</v>
      </c>
      <c r="P63" s="2">
        <f t="shared" si="4"/>
        <v>1517572.5</v>
      </c>
      <c r="Q63" s="2">
        <f t="shared" si="5"/>
        <v>1.5175725</v>
      </c>
      <c r="R63" s="2">
        <v>183</v>
      </c>
      <c r="S63" s="2">
        <f t="shared" si="6"/>
        <v>473.96816999999999</v>
      </c>
      <c r="T63" s="2">
        <f t="shared" si="7"/>
        <v>117120</v>
      </c>
      <c r="U63" s="2">
        <f t="shared" si="8"/>
        <v>5102040000</v>
      </c>
      <c r="W63" s="2">
        <f t="shared" si="9"/>
        <v>0</v>
      </c>
      <c r="X63" s="2">
        <f t="shared" si="10"/>
        <v>0</v>
      </c>
      <c r="Y63" s="2">
        <f t="shared" si="11"/>
        <v>0</v>
      </c>
      <c r="Z63" s="2">
        <f t="shared" si="12"/>
        <v>11.199974288337925</v>
      </c>
      <c r="AA63" s="2">
        <f t="shared" si="13"/>
        <v>0</v>
      </c>
      <c r="AB63" s="2">
        <f t="shared" si="14"/>
        <v>1.1999972451790633</v>
      </c>
      <c r="AC63" s="2">
        <v>28</v>
      </c>
      <c r="AD63" s="2">
        <f t="shared" si="15"/>
        <v>0.39999908172635446</v>
      </c>
      <c r="AE63" s="2" t="s">
        <v>155</v>
      </c>
      <c r="AF63" s="2">
        <f t="shared" si="16"/>
        <v>312.32</v>
      </c>
      <c r="AG63" s="2">
        <f t="shared" si="17"/>
        <v>0.24558560368980475</v>
      </c>
      <c r="AH63" s="2">
        <f t="shared" si="18"/>
        <v>0.49212715244673605</v>
      </c>
      <c r="AI63" s="2">
        <f t="shared" si="19"/>
        <v>108899750</v>
      </c>
      <c r="AJ63" s="2">
        <f t="shared" si="20"/>
        <v>3083700</v>
      </c>
      <c r="AK63" s="2">
        <f t="shared" si="21"/>
        <v>3.0836999999999999</v>
      </c>
      <c r="AL63" s="2" t="s">
        <v>155</v>
      </c>
      <c r="AM63" s="2" t="s">
        <v>155</v>
      </c>
      <c r="AN63" s="2" t="s">
        <v>155</v>
      </c>
      <c r="AO63" s="2" t="s">
        <v>155</v>
      </c>
      <c r="AP63" s="2" t="s">
        <v>155</v>
      </c>
      <c r="AQ63" s="2" t="s">
        <v>155</v>
      </c>
      <c r="AR63" s="2" t="s">
        <v>155</v>
      </c>
      <c r="AS63" s="2">
        <v>0</v>
      </c>
      <c r="AT63" s="2" t="s">
        <v>155</v>
      </c>
      <c r="AU63" s="2" t="s">
        <v>155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Q63" s="2">
        <v>0</v>
      </c>
      <c r="BR63" s="2">
        <v>0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>
        <v>0</v>
      </c>
      <c r="CT63" s="2">
        <v>0</v>
      </c>
      <c r="CU63" s="2" t="s">
        <v>142</v>
      </c>
    </row>
    <row r="64" spans="1:99" s="2" customFormat="1" x14ac:dyDescent="0.25">
      <c r="A64" s="2" t="s">
        <v>631</v>
      </c>
      <c r="C64" s="2" t="s">
        <v>632</v>
      </c>
      <c r="D64" s="2">
        <v>1963</v>
      </c>
      <c r="E64" s="2">
        <f t="shared" si="23"/>
        <v>52</v>
      </c>
      <c r="F64" s="2">
        <v>33</v>
      </c>
      <c r="G64" s="2">
        <v>40</v>
      </c>
      <c r="H64" s="2">
        <v>0</v>
      </c>
      <c r="I64" s="2">
        <v>1605</v>
      </c>
      <c r="J64" s="2">
        <v>0</v>
      </c>
      <c r="K64" s="2">
        <v>1605</v>
      </c>
      <c r="L64" s="2">
        <f t="shared" si="1"/>
        <v>69913639.5</v>
      </c>
      <c r="M64" s="2">
        <v>1389.82006</v>
      </c>
      <c r="N64" s="2">
        <f t="shared" si="2"/>
        <v>60540561.813600004</v>
      </c>
      <c r="O64" s="2">
        <f t="shared" si="3"/>
        <v>2.1715938437500002</v>
      </c>
      <c r="P64" s="2">
        <f t="shared" si="4"/>
        <v>5624407.2080116002</v>
      </c>
      <c r="Q64" s="2">
        <f t="shared" si="5"/>
        <v>5.6244072080116005</v>
      </c>
      <c r="R64" s="2">
        <v>0</v>
      </c>
      <c r="S64" s="2">
        <f t="shared" si="6"/>
        <v>0</v>
      </c>
      <c r="T64" s="2">
        <f t="shared" si="7"/>
        <v>0</v>
      </c>
      <c r="U64" s="2">
        <f t="shared" si="8"/>
        <v>0</v>
      </c>
      <c r="W64" s="2">
        <f t="shared" si="9"/>
        <v>0</v>
      </c>
      <c r="X64" s="2">
        <f t="shared" si="10"/>
        <v>0</v>
      </c>
      <c r="Y64" s="2">
        <f t="shared" si="11"/>
        <v>0</v>
      </c>
      <c r="Z64" s="2">
        <f t="shared" si="12"/>
        <v>1.1548231038102854</v>
      </c>
      <c r="AA64" s="2" t="e">
        <f t="shared" si="13"/>
        <v>#DIV/0!</v>
      </c>
      <c r="AB64" s="2">
        <f t="shared" si="14"/>
        <v>0.10498391852820776</v>
      </c>
      <c r="AC64" s="2">
        <v>33</v>
      </c>
      <c r="AD64" s="2">
        <f t="shared" si="15"/>
        <v>3.4994639509402591E-2</v>
      </c>
      <c r="AE64" s="2" t="s">
        <v>155</v>
      </c>
      <c r="AF64" s="2">
        <f t="shared" si="16"/>
        <v>0</v>
      </c>
      <c r="AG64" s="2">
        <f t="shared" si="17"/>
        <v>1.3153389750960174E-2</v>
      </c>
      <c r="AH64" s="2" t="e">
        <f t="shared" si="18"/>
        <v>#DIV/0!</v>
      </c>
      <c r="AI64" s="2">
        <f t="shared" si="19"/>
        <v>0</v>
      </c>
      <c r="AJ64" s="2">
        <f t="shared" si="20"/>
        <v>0</v>
      </c>
      <c r="AK64" s="2">
        <f t="shared" si="21"/>
        <v>0</v>
      </c>
      <c r="AL64" s="2" t="s">
        <v>155</v>
      </c>
      <c r="AM64" s="2" t="s">
        <v>155</v>
      </c>
      <c r="AN64" s="2" t="s">
        <v>155</v>
      </c>
      <c r="AO64" s="2" t="s">
        <v>155</v>
      </c>
      <c r="AP64" s="2" t="s">
        <v>155</v>
      </c>
      <c r="AQ64" s="2" t="s">
        <v>155</v>
      </c>
      <c r="AR64" s="2" t="s">
        <v>155</v>
      </c>
      <c r="AT64" s="2" t="s">
        <v>155</v>
      </c>
      <c r="AU64" s="2" t="s">
        <v>155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>
        <v>0</v>
      </c>
      <c r="CT64" s="2">
        <v>0</v>
      </c>
      <c r="CU64" s="2" t="s">
        <v>173</v>
      </c>
    </row>
    <row r="65" spans="1:99" s="2" customFormat="1" x14ac:dyDescent="0.25">
      <c r="A65" s="2" t="s">
        <v>633</v>
      </c>
      <c r="C65" s="2" t="s">
        <v>634</v>
      </c>
      <c r="D65" s="2">
        <v>1974</v>
      </c>
      <c r="E65" s="2">
        <f t="shared" si="23"/>
        <v>41</v>
      </c>
      <c r="F65" s="2">
        <v>29</v>
      </c>
      <c r="G65" s="2">
        <v>40</v>
      </c>
      <c r="H65" s="2">
        <v>0</v>
      </c>
      <c r="I65" s="2">
        <v>33300</v>
      </c>
      <c r="J65" s="2">
        <v>0</v>
      </c>
      <c r="K65" s="2">
        <v>33300</v>
      </c>
      <c r="L65" s="2">
        <f t="shared" si="1"/>
        <v>1450544670</v>
      </c>
      <c r="M65" s="2">
        <v>974.47311292999996</v>
      </c>
      <c r="N65" s="2">
        <f t="shared" si="2"/>
        <v>42448048.799230799</v>
      </c>
      <c r="O65" s="2">
        <f t="shared" si="3"/>
        <v>1.522614238953125</v>
      </c>
      <c r="P65" s="2">
        <f t="shared" si="4"/>
        <v>3943556.2617918998</v>
      </c>
      <c r="Q65" s="2">
        <f t="shared" si="5"/>
        <v>3.9435562617918998</v>
      </c>
      <c r="R65" s="2">
        <v>0</v>
      </c>
      <c r="S65" s="2">
        <f t="shared" si="6"/>
        <v>0</v>
      </c>
      <c r="T65" s="2">
        <f t="shared" si="7"/>
        <v>0</v>
      </c>
      <c r="U65" s="2">
        <f t="shared" si="8"/>
        <v>0</v>
      </c>
      <c r="V65" s="2">
        <v>968070.42209999997</v>
      </c>
      <c r="W65" s="2">
        <f t="shared" si="9"/>
        <v>295.06786465607996</v>
      </c>
      <c r="X65" s="2">
        <f t="shared" si="10"/>
        <v>183.34672952320742</v>
      </c>
      <c r="Y65" s="2">
        <f t="shared" si="11"/>
        <v>41.915319830853591</v>
      </c>
      <c r="Z65" s="2">
        <f t="shared" si="12"/>
        <v>34.17223432013877</v>
      </c>
      <c r="AA65" s="2" t="e">
        <f t="shared" si="13"/>
        <v>#DIV/0!</v>
      </c>
      <c r="AB65" s="2">
        <f t="shared" si="14"/>
        <v>3.5350587227729764</v>
      </c>
      <c r="AC65" s="2">
        <v>29</v>
      </c>
      <c r="AD65" s="2">
        <f t="shared" si="15"/>
        <v>1.178352907590992</v>
      </c>
      <c r="AE65" s="2">
        <v>89.479299999999995</v>
      </c>
      <c r="AF65" s="2">
        <f t="shared" si="16"/>
        <v>0</v>
      </c>
      <c r="AG65" s="2">
        <f t="shared" si="17"/>
        <v>0.46482551397564015</v>
      </c>
      <c r="AH65" s="2" t="e">
        <f t="shared" si="18"/>
        <v>#DIV/0!</v>
      </c>
      <c r="AI65" s="2">
        <f t="shared" si="19"/>
        <v>0</v>
      </c>
      <c r="AJ65" s="2">
        <f t="shared" si="20"/>
        <v>0</v>
      </c>
      <c r="AK65" s="2">
        <f t="shared" si="21"/>
        <v>0</v>
      </c>
      <c r="AL65" s="2" t="s">
        <v>635</v>
      </c>
      <c r="AM65" s="2" t="s">
        <v>155</v>
      </c>
      <c r="AN65" s="2" t="s">
        <v>155</v>
      </c>
      <c r="AO65" s="2" t="s">
        <v>636</v>
      </c>
      <c r="AP65" s="2" t="s">
        <v>637</v>
      </c>
      <c r="AQ65" s="2" t="s">
        <v>587</v>
      </c>
      <c r="AR65" s="2" t="s">
        <v>638</v>
      </c>
      <c r="AS65" s="2">
        <v>2</v>
      </c>
      <c r="AT65" s="2" t="s">
        <v>639</v>
      </c>
      <c r="AU65" s="2" t="s">
        <v>640</v>
      </c>
      <c r="AV65" s="2">
        <v>9</v>
      </c>
      <c r="AW65" s="5">
        <v>58</v>
      </c>
      <c r="AX65" s="5">
        <v>41</v>
      </c>
      <c r="AY65" s="5">
        <v>1</v>
      </c>
      <c r="AZ65" s="5">
        <v>2.7</v>
      </c>
      <c r="BA65" s="5">
        <v>5.4</v>
      </c>
      <c r="BB65" s="5">
        <v>0.1</v>
      </c>
      <c r="BC65" s="5">
        <v>0.8</v>
      </c>
      <c r="BD65" s="2">
        <v>0</v>
      </c>
      <c r="BE65" s="5">
        <v>0.3</v>
      </c>
      <c r="BF65" s="5">
        <v>32.1</v>
      </c>
      <c r="BG65" s="5">
        <v>31.5</v>
      </c>
      <c r="BH65" s="5">
        <v>12.7</v>
      </c>
      <c r="BI65" s="2">
        <v>0</v>
      </c>
      <c r="BJ65" s="2">
        <v>0</v>
      </c>
      <c r="BK65" s="5">
        <v>7.1</v>
      </c>
      <c r="BL65" s="5">
        <v>6.5</v>
      </c>
      <c r="BM65" s="2">
        <v>0</v>
      </c>
      <c r="BN65" s="5">
        <v>0.8</v>
      </c>
      <c r="BO65" s="5">
        <v>9540</v>
      </c>
      <c r="BP65" s="5">
        <v>2366</v>
      </c>
      <c r="BQ65" s="5">
        <v>63</v>
      </c>
      <c r="BR65" s="5">
        <v>16</v>
      </c>
      <c r="BS65" s="5">
        <v>0.17</v>
      </c>
      <c r="BT65" s="5">
        <v>0.04</v>
      </c>
      <c r="BU65" s="5">
        <v>15701</v>
      </c>
      <c r="BV65" s="5">
        <v>104</v>
      </c>
      <c r="BW65" s="5">
        <v>0.28999999999999998</v>
      </c>
      <c r="BX65" s="5">
        <v>54356</v>
      </c>
      <c r="BY65" s="5">
        <v>7261</v>
      </c>
      <c r="BZ65" s="5">
        <v>360</v>
      </c>
      <c r="CA65" s="5">
        <v>48</v>
      </c>
      <c r="CB65" s="5">
        <v>0.69</v>
      </c>
      <c r="CC65" s="5">
        <v>0.1</v>
      </c>
      <c r="CD65" s="5">
        <v>16</v>
      </c>
      <c r="CE65" s="5">
        <v>13</v>
      </c>
      <c r="CF65" s="5">
        <v>22</v>
      </c>
      <c r="CG65" s="5">
        <v>27</v>
      </c>
      <c r="CH65" s="5">
        <v>33</v>
      </c>
      <c r="CI65" s="5">
        <v>23</v>
      </c>
      <c r="CJ65" s="5">
        <v>39</v>
      </c>
      <c r="CK65" s="5">
        <v>1</v>
      </c>
      <c r="CL65" s="5">
        <v>2</v>
      </c>
      <c r="CM65" s="2">
        <v>0</v>
      </c>
      <c r="CN65" s="2">
        <v>0</v>
      </c>
      <c r="CO65" s="2">
        <v>0</v>
      </c>
      <c r="CP65" s="2">
        <v>0</v>
      </c>
      <c r="CQ65" s="5">
        <v>5</v>
      </c>
      <c r="CR65" s="5">
        <v>20</v>
      </c>
      <c r="CS65" s="5">
        <v>0.71172000000000002</v>
      </c>
      <c r="CT65" s="5">
        <v>0.33567000000000002</v>
      </c>
      <c r="CU65" s="2" t="s">
        <v>173</v>
      </c>
    </row>
    <row r="66" spans="1:99" s="2" customFormat="1" x14ac:dyDescent="0.25">
      <c r="A66" s="2" t="s">
        <v>641</v>
      </c>
      <c r="C66" s="2" t="s">
        <v>642</v>
      </c>
      <c r="D66" s="2">
        <v>1957</v>
      </c>
      <c r="E66" s="2">
        <f t="shared" si="23"/>
        <v>58</v>
      </c>
      <c r="F66" s="2">
        <v>57</v>
      </c>
      <c r="G66" s="2">
        <v>60</v>
      </c>
      <c r="H66" s="2">
        <v>0</v>
      </c>
      <c r="I66" s="2">
        <v>801</v>
      </c>
      <c r="J66" s="2">
        <v>0</v>
      </c>
      <c r="K66" s="2">
        <v>801</v>
      </c>
      <c r="L66" s="2">
        <f t="shared" si="1"/>
        <v>34891479.899999999</v>
      </c>
      <c r="M66" s="2">
        <v>12265.457238000001</v>
      </c>
      <c r="N66" s="2">
        <f t="shared" si="2"/>
        <v>534283317.28728002</v>
      </c>
      <c r="O66" s="2">
        <f t="shared" si="3"/>
        <v>19.164776934375002</v>
      </c>
      <c r="P66" s="2">
        <f t="shared" si="4"/>
        <v>49636588.278172687</v>
      </c>
      <c r="Q66" s="2">
        <f t="shared" si="5"/>
        <v>49.636588278172688</v>
      </c>
      <c r="R66" s="2">
        <v>0</v>
      </c>
      <c r="S66" s="2">
        <f t="shared" si="6"/>
        <v>0</v>
      </c>
      <c r="T66" s="2">
        <f t="shared" si="7"/>
        <v>0</v>
      </c>
      <c r="U66" s="2">
        <f t="shared" si="8"/>
        <v>0</v>
      </c>
      <c r="V66" s="2">
        <v>12265.457238000001</v>
      </c>
      <c r="W66" s="2">
        <f t="shared" si="9"/>
        <v>3.7385113661423999</v>
      </c>
      <c r="X66" s="2">
        <f t="shared" si="10"/>
        <v>2.3230040081337724</v>
      </c>
      <c r="Y66" s="2">
        <f t="shared" si="11"/>
        <v>0.14968994712660522</v>
      </c>
      <c r="Z66" s="2">
        <f t="shared" si="12"/>
        <v>6.5305201886434947E-2</v>
      </c>
      <c r="AA66" s="2" t="e">
        <f t="shared" si="13"/>
        <v>#DIV/0!</v>
      </c>
      <c r="AB66" s="2">
        <f t="shared" si="14"/>
        <v>3.4371158887597339E-3</v>
      </c>
      <c r="AC66" s="2">
        <v>57</v>
      </c>
      <c r="AD66" s="2">
        <f t="shared" si="15"/>
        <v>1.1457052962532447E-3</v>
      </c>
      <c r="AE66" s="2">
        <v>4722.54</v>
      </c>
      <c r="AF66" s="2">
        <f t="shared" si="16"/>
        <v>0</v>
      </c>
      <c r="AG66" s="2">
        <f t="shared" si="17"/>
        <v>2.5038448702759738E-4</v>
      </c>
      <c r="AH66" s="2" t="e">
        <f t="shared" si="18"/>
        <v>#DIV/0!</v>
      </c>
      <c r="AI66" s="2">
        <f t="shared" si="19"/>
        <v>0</v>
      </c>
      <c r="AJ66" s="2">
        <f t="shared" si="20"/>
        <v>0</v>
      </c>
      <c r="AK66" s="2">
        <f t="shared" si="21"/>
        <v>0</v>
      </c>
      <c r="AL66" s="2" t="s">
        <v>643</v>
      </c>
      <c r="AM66" s="2" t="s">
        <v>155</v>
      </c>
      <c r="AN66" s="2" t="s">
        <v>155</v>
      </c>
      <c r="AO66" s="2" t="s">
        <v>362</v>
      </c>
      <c r="AP66" s="2" t="s">
        <v>363</v>
      </c>
      <c r="AQ66" s="2" t="s">
        <v>221</v>
      </c>
      <c r="AR66" s="2" t="s">
        <v>364</v>
      </c>
      <c r="AS66" s="2">
        <v>5</v>
      </c>
      <c r="AT66" s="2" t="s">
        <v>365</v>
      </c>
      <c r="AU66" s="2" t="s">
        <v>366</v>
      </c>
      <c r="AV66" s="2">
        <v>9</v>
      </c>
      <c r="AW66" s="5">
        <v>50</v>
      </c>
      <c r="AX66" s="5">
        <v>49</v>
      </c>
      <c r="AY66" s="5">
        <v>2</v>
      </c>
      <c r="AZ66" s="5">
        <v>0.5</v>
      </c>
      <c r="BA66" s="5">
        <v>0.5</v>
      </c>
      <c r="BB66" s="5">
        <v>0.5</v>
      </c>
      <c r="BC66" s="5">
        <v>3.7</v>
      </c>
      <c r="BD66" s="5">
        <v>0.7</v>
      </c>
      <c r="BE66" s="5">
        <v>1.6</v>
      </c>
      <c r="BF66" s="5">
        <v>35.799999999999997</v>
      </c>
      <c r="BG66" s="5">
        <v>15.7</v>
      </c>
      <c r="BH66" s="5">
        <v>14.6</v>
      </c>
      <c r="BI66" s="2">
        <v>0</v>
      </c>
      <c r="BJ66" s="2">
        <v>0</v>
      </c>
      <c r="BK66" s="5">
        <v>17.399999999999999</v>
      </c>
      <c r="BL66" s="5">
        <v>8.9</v>
      </c>
      <c r="BM66" s="2">
        <v>0</v>
      </c>
      <c r="BN66" s="5">
        <v>0.3</v>
      </c>
      <c r="BO66" s="5">
        <v>466390</v>
      </c>
      <c r="BP66" s="5">
        <v>131782</v>
      </c>
      <c r="BQ66" s="5">
        <v>51</v>
      </c>
      <c r="BR66" s="5">
        <v>14</v>
      </c>
      <c r="BS66" s="5">
        <v>0.12</v>
      </c>
      <c r="BT66" s="5">
        <v>0.03</v>
      </c>
      <c r="BU66" s="5">
        <v>739025</v>
      </c>
      <c r="BV66" s="5">
        <v>81</v>
      </c>
      <c r="BW66" s="5">
        <v>0.19</v>
      </c>
      <c r="BX66" s="5">
        <v>7417918</v>
      </c>
      <c r="BY66" s="5">
        <v>942593</v>
      </c>
      <c r="BZ66" s="5">
        <v>816</v>
      </c>
      <c r="CA66" s="5">
        <v>104</v>
      </c>
      <c r="CB66" s="5">
        <v>1.76</v>
      </c>
      <c r="CC66" s="5">
        <v>0.23</v>
      </c>
      <c r="CD66" s="5">
        <v>19</v>
      </c>
      <c r="CE66" s="5">
        <v>18</v>
      </c>
      <c r="CF66" s="5">
        <v>31</v>
      </c>
      <c r="CG66" s="5">
        <v>14</v>
      </c>
      <c r="CH66" s="5">
        <v>18</v>
      </c>
      <c r="CI66" s="5">
        <v>10</v>
      </c>
      <c r="CJ66" s="5">
        <v>12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5">
        <v>21</v>
      </c>
      <c r="CR66" s="5">
        <v>55</v>
      </c>
      <c r="CS66" s="5">
        <v>0.77764</v>
      </c>
      <c r="CT66" s="5">
        <v>0.46716999999999997</v>
      </c>
      <c r="CU66" s="2" t="s">
        <v>173</v>
      </c>
    </row>
    <row r="67" spans="1:99" s="2" customFormat="1" x14ac:dyDescent="0.25">
      <c r="A67" s="2" t="s">
        <v>644</v>
      </c>
      <c r="B67" s="2" t="s">
        <v>645</v>
      </c>
      <c r="C67" s="2" t="s">
        <v>646</v>
      </c>
      <c r="D67" s="2">
        <v>1974</v>
      </c>
      <c r="E67" s="2">
        <f t="shared" si="23"/>
        <v>41</v>
      </c>
      <c r="F67" s="2">
        <v>33.6</v>
      </c>
      <c r="G67" s="2">
        <v>46.6</v>
      </c>
      <c r="H67" s="2">
        <v>4972</v>
      </c>
      <c r="I67" s="2">
        <v>21161</v>
      </c>
      <c r="J67" s="2">
        <v>9139</v>
      </c>
      <c r="K67" s="2">
        <v>21161</v>
      </c>
      <c r="L67" s="2">
        <f t="shared" ref="L67:L84" si="24">K67*43559.9</f>
        <v>921771043.89999998</v>
      </c>
      <c r="M67" s="2">
        <v>680</v>
      </c>
      <c r="N67" s="2">
        <f t="shared" ref="N67:N84" si="25">M67*43560</f>
        <v>29620800</v>
      </c>
      <c r="O67" s="2">
        <f t="shared" ref="O67:O84" si="26">M67*0.0015625</f>
        <v>1.0625</v>
      </c>
      <c r="P67" s="2">
        <f t="shared" ref="P67:P84" si="27">M67*4046.86</f>
        <v>2751864.8000000003</v>
      </c>
      <c r="Q67" s="2">
        <f t="shared" ref="Q67:Q84" si="28">M67*0.00404686</f>
        <v>2.7518648000000003</v>
      </c>
      <c r="R67" s="2">
        <v>34413</v>
      </c>
      <c r="S67" s="2">
        <f t="shared" ref="S67:S84" si="29">R67*2.58999</f>
        <v>89129.325869999986</v>
      </c>
      <c r="T67" s="2">
        <f t="shared" ref="T67:T84" si="30">R67*640</f>
        <v>22024320</v>
      </c>
      <c r="U67" s="2">
        <f t="shared" ref="U67:U84" si="31">R67*27880000</f>
        <v>959434440000</v>
      </c>
      <c r="V67" s="2">
        <v>91982.269807000004</v>
      </c>
      <c r="W67" s="2">
        <f t="shared" ref="W67:W84" si="32">V67*0.0003048</f>
        <v>28.036195837173601</v>
      </c>
      <c r="X67" s="2">
        <f t="shared" ref="X67:X84" si="33">V67*0.000189394</f>
        <v>17.420890007826959</v>
      </c>
      <c r="Y67" s="2">
        <f t="shared" ref="Y67:Y84" si="34">X67/(2*(SQRT(3.1416*O67)))</f>
        <v>4.7676067892269058</v>
      </c>
      <c r="Z67" s="2">
        <f t="shared" ref="Z67:Z84" si="35">L67/N67</f>
        <v>31.119046207394803</v>
      </c>
      <c r="AA67" s="2">
        <f t="shared" ref="AA67:AA84" si="36">W67/AK67</f>
        <v>2.4870716412440861</v>
      </c>
      <c r="AB67" s="2">
        <f t="shared" ref="AB67:AB84" si="37">3*Z67/AC67</f>
        <v>2.7784862685173928</v>
      </c>
      <c r="AC67" s="2">
        <v>33.6</v>
      </c>
      <c r="AD67" s="2">
        <f t="shared" ref="AD67:AD84" si="38">Z67/AC67</f>
        <v>0.9261620895057977</v>
      </c>
      <c r="AE67" s="2">
        <v>54.708500000000001</v>
      </c>
      <c r="AF67" s="2">
        <f t="shared" ref="AF67:AF84" si="39">T67/M67</f>
        <v>32388.705882352941</v>
      </c>
      <c r="AG67" s="2">
        <f t="shared" ref="AG67:AG84" si="40">50*Z67*SQRT(3.1416)*(SQRT(N67))^-1</f>
        <v>0.50672616992622244</v>
      </c>
      <c r="AH67" s="2">
        <f t="shared" ref="AH67:AH84" si="41">P67/AJ67</f>
        <v>0.24411603287287489</v>
      </c>
      <c r="AI67" s="2">
        <f t="shared" ref="AI67:AI84" si="42">J67*43559.9</f>
        <v>398093926.10000002</v>
      </c>
      <c r="AJ67" s="2">
        <f t="shared" ref="AJ67:AJ84" si="43">J67*1233.48</f>
        <v>11272773.720000001</v>
      </c>
      <c r="AK67" s="2">
        <f t="shared" ref="AK67:AK84" si="44">AJ67/10^6</f>
        <v>11.27277372</v>
      </c>
      <c r="AL67" s="2" t="s">
        <v>647</v>
      </c>
      <c r="AM67" s="2" t="s">
        <v>648</v>
      </c>
      <c r="AN67" s="2" t="s">
        <v>155</v>
      </c>
      <c r="AO67" s="2" t="s">
        <v>649</v>
      </c>
      <c r="AP67" s="2" t="s">
        <v>650</v>
      </c>
      <c r="AQ67" s="2" t="s">
        <v>210</v>
      </c>
      <c r="AR67" s="2" t="s">
        <v>651</v>
      </c>
      <c r="AS67" s="2">
        <v>1</v>
      </c>
      <c r="AT67" s="2" t="s">
        <v>652</v>
      </c>
      <c r="AU67" s="2" t="s">
        <v>653</v>
      </c>
      <c r="AV67" s="2">
        <v>9</v>
      </c>
      <c r="AW67" s="5">
        <v>37</v>
      </c>
      <c r="AX67" s="5">
        <v>61</v>
      </c>
      <c r="AY67" s="5">
        <v>1</v>
      </c>
      <c r="AZ67" s="5">
        <v>3.5</v>
      </c>
      <c r="BA67" s="5">
        <v>3.4</v>
      </c>
      <c r="BB67" s="5">
        <v>0.7</v>
      </c>
      <c r="BC67" s="5">
        <v>2.9</v>
      </c>
      <c r="BD67" s="5">
        <v>0.1</v>
      </c>
      <c r="BE67" s="5">
        <v>1.1000000000000001</v>
      </c>
      <c r="BF67" s="5">
        <v>35.5</v>
      </c>
      <c r="BG67" s="5">
        <v>12.3</v>
      </c>
      <c r="BH67" s="5">
        <v>8.6</v>
      </c>
      <c r="BI67" s="2">
        <v>0</v>
      </c>
      <c r="BJ67" s="2">
        <v>0</v>
      </c>
      <c r="BK67" s="5">
        <v>21.7</v>
      </c>
      <c r="BL67" s="5">
        <v>10</v>
      </c>
      <c r="BM67" s="2">
        <v>0</v>
      </c>
      <c r="BN67" s="5">
        <v>0.2</v>
      </c>
      <c r="BO67" s="5">
        <v>6422</v>
      </c>
      <c r="BP67" s="5">
        <v>2042</v>
      </c>
      <c r="BQ67" s="5">
        <v>51</v>
      </c>
      <c r="BR67" s="5">
        <v>16</v>
      </c>
      <c r="BS67" s="5">
        <v>0.16</v>
      </c>
      <c r="BT67" s="5">
        <v>0.05</v>
      </c>
      <c r="BU67" s="5">
        <v>10287</v>
      </c>
      <c r="BV67" s="5">
        <v>82</v>
      </c>
      <c r="BW67" s="5">
        <v>0.25</v>
      </c>
      <c r="BX67" s="5">
        <v>59008</v>
      </c>
      <c r="BY67" s="5">
        <v>5021</v>
      </c>
      <c r="BZ67" s="5">
        <v>468</v>
      </c>
      <c r="CA67" s="5">
        <v>40</v>
      </c>
      <c r="CB67" s="5">
        <v>1.22</v>
      </c>
      <c r="CC67" s="5">
        <v>0.11</v>
      </c>
      <c r="CD67" s="5">
        <v>18</v>
      </c>
      <c r="CE67" s="5">
        <v>24</v>
      </c>
      <c r="CF67" s="5">
        <v>39</v>
      </c>
      <c r="CG67" s="5">
        <v>37</v>
      </c>
      <c r="CH67" s="5">
        <v>24</v>
      </c>
      <c r="CI67" s="5">
        <v>13</v>
      </c>
      <c r="CJ67" s="5">
        <v>19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5">
        <v>6</v>
      </c>
      <c r="CR67" s="5">
        <v>21</v>
      </c>
      <c r="CS67" s="5">
        <v>0.61148999999999998</v>
      </c>
      <c r="CT67" s="5">
        <v>0.35153000000000001</v>
      </c>
      <c r="CU67" s="2" t="s">
        <v>142</v>
      </c>
    </row>
    <row r="68" spans="1:99" s="2" customFormat="1" x14ac:dyDescent="0.25">
      <c r="A68" s="2" t="s">
        <v>654</v>
      </c>
      <c r="B68" s="2" t="s">
        <v>443</v>
      </c>
      <c r="C68" s="2" t="s">
        <v>655</v>
      </c>
      <c r="D68" s="2">
        <v>1981</v>
      </c>
      <c r="E68" s="2">
        <f t="shared" si="23"/>
        <v>34</v>
      </c>
      <c r="F68" s="2">
        <v>88</v>
      </c>
      <c r="G68" s="2">
        <v>92</v>
      </c>
      <c r="H68" s="2">
        <v>35600</v>
      </c>
      <c r="I68" s="2">
        <v>1020980</v>
      </c>
      <c r="J68" s="2">
        <v>114740</v>
      </c>
      <c r="K68" s="2">
        <v>1020980</v>
      </c>
      <c r="L68" s="2">
        <f t="shared" si="24"/>
        <v>44473786702</v>
      </c>
      <c r="M68" s="2">
        <v>11310</v>
      </c>
      <c r="N68" s="2">
        <f t="shared" si="25"/>
        <v>492663600</v>
      </c>
      <c r="O68" s="2">
        <f t="shared" si="26"/>
        <v>17.671875</v>
      </c>
      <c r="P68" s="2">
        <f t="shared" si="27"/>
        <v>45769986.600000001</v>
      </c>
      <c r="Q68" s="2">
        <f t="shared" si="28"/>
        <v>45.769986600000003</v>
      </c>
      <c r="R68" s="2">
        <v>770</v>
      </c>
      <c r="S68" s="2">
        <f t="shared" si="29"/>
        <v>1994.2922999999998</v>
      </c>
      <c r="T68" s="2">
        <f t="shared" si="30"/>
        <v>492800</v>
      </c>
      <c r="U68" s="2">
        <f t="shared" si="31"/>
        <v>21467600000</v>
      </c>
      <c r="V68" s="2">
        <v>968070.42209999997</v>
      </c>
      <c r="W68" s="2">
        <f t="shared" si="32"/>
        <v>295.06786465607996</v>
      </c>
      <c r="X68" s="2">
        <f t="shared" si="33"/>
        <v>183.34672952320742</v>
      </c>
      <c r="Y68" s="2">
        <f t="shared" si="34"/>
        <v>12.303435938180957</v>
      </c>
      <c r="Z68" s="2">
        <f t="shared" si="35"/>
        <v>90.272118139030368</v>
      </c>
      <c r="AA68" s="2">
        <f t="shared" si="36"/>
        <v>2.0848506824609943</v>
      </c>
      <c r="AB68" s="2">
        <f t="shared" si="37"/>
        <v>3.0774585729214903</v>
      </c>
      <c r="AC68" s="2">
        <v>88</v>
      </c>
      <c r="AD68" s="2">
        <f t="shared" si="38"/>
        <v>1.0258195243071633</v>
      </c>
      <c r="AE68" s="2">
        <v>900.43499999999995</v>
      </c>
      <c r="AF68" s="2">
        <f t="shared" si="39"/>
        <v>43.572060123784262</v>
      </c>
      <c r="AG68" s="2">
        <f t="shared" si="40"/>
        <v>0.36043241628708395</v>
      </c>
      <c r="AH68" s="2">
        <f t="shared" si="41"/>
        <v>0.32339539214296587</v>
      </c>
      <c r="AI68" s="2">
        <f t="shared" si="42"/>
        <v>4998062926</v>
      </c>
      <c r="AJ68" s="2">
        <f t="shared" si="43"/>
        <v>141529495.19999999</v>
      </c>
      <c r="AK68" s="2">
        <f t="shared" si="44"/>
        <v>141.52949519999999</v>
      </c>
      <c r="AL68" s="2" t="s">
        <v>656</v>
      </c>
      <c r="AM68" s="2" t="s">
        <v>155</v>
      </c>
      <c r="AN68" s="2" t="s">
        <v>155</v>
      </c>
      <c r="AO68" s="2" t="s">
        <v>657</v>
      </c>
      <c r="AP68" s="2" t="s">
        <v>658</v>
      </c>
      <c r="AQ68" s="2" t="s">
        <v>587</v>
      </c>
      <c r="AR68" s="2" t="s">
        <v>659</v>
      </c>
      <c r="AS68" s="2">
        <v>3</v>
      </c>
      <c r="AT68" s="2" t="s">
        <v>660</v>
      </c>
      <c r="AU68" s="2" t="s">
        <v>661</v>
      </c>
      <c r="AV68" s="2">
        <v>9</v>
      </c>
      <c r="AW68" s="5">
        <v>33</v>
      </c>
      <c r="AX68" s="5">
        <v>65</v>
      </c>
      <c r="AY68" s="5">
        <v>2</v>
      </c>
      <c r="AZ68" s="5">
        <v>2.6</v>
      </c>
      <c r="BA68" s="5">
        <v>2.9</v>
      </c>
      <c r="BB68" s="5">
        <v>0.3</v>
      </c>
      <c r="BC68" s="5">
        <v>4.5999999999999996</v>
      </c>
      <c r="BD68" s="5">
        <v>0.6</v>
      </c>
      <c r="BE68" s="5">
        <v>1.3</v>
      </c>
      <c r="BF68" s="5">
        <v>39.9</v>
      </c>
      <c r="BG68" s="5">
        <v>20</v>
      </c>
      <c r="BH68" s="5">
        <v>10.7</v>
      </c>
      <c r="BI68" s="2">
        <v>0</v>
      </c>
      <c r="BJ68" s="2">
        <v>0</v>
      </c>
      <c r="BK68" s="5">
        <v>11.1</v>
      </c>
      <c r="BL68" s="5">
        <v>5.6</v>
      </c>
      <c r="BM68" s="2">
        <v>0</v>
      </c>
      <c r="BN68" s="5">
        <v>0.5</v>
      </c>
      <c r="BO68" s="5">
        <v>73774</v>
      </c>
      <c r="BP68" s="5">
        <v>24449</v>
      </c>
      <c r="BQ68" s="5">
        <v>36</v>
      </c>
      <c r="BR68" s="5">
        <v>12</v>
      </c>
      <c r="BS68" s="5">
        <v>0.1</v>
      </c>
      <c r="BT68" s="5">
        <v>0.03</v>
      </c>
      <c r="BU68" s="5">
        <v>121653</v>
      </c>
      <c r="BV68" s="5">
        <v>59</v>
      </c>
      <c r="BW68" s="5">
        <v>0.17</v>
      </c>
      <c r="BX68" s="5">
        <v>942369</v>
      </c>
      <c r="BY68" s="5">
        <v>46803</v>
      </c>
      <c r="BZ68" s="5">
        <v>455</v>
      </c>
      <c r="CA68" s="5">
        <v>23</v>
      </c>
      <c r="CB68" s="5">
        <v>1.2</v>
      </c>
      <c r="CC68" s="5">
        <v>0.06</v>
      </c>
      <c r="CD68" s="5">
        <v>34</v>
      </c>
      <c r="CE68" s="5">
        <v>35</v>
      </c>
      <c r="CF68" s="5">
        <v>21</v>
      </c>
      <c r="CG68" s="5">
        <v>22</v>
      </c>
      <c r="CH68" s="5">
        <v>24</v>
      </c>
      <c r="CI68" s="5">
        <v>14</v>
      </c>
      <c r="CJ68" s="5">
        <v>22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5">
        <v>7</v>
      </c>
      <c r="CR68" s="5">
        <v>21</v>
      </c>
      <c r="CS68" s="5">
        <v>0.74356</v>
      </c>
      <c r="CT68" s="5">
        <v>0.34633000000000003</v>
      </c>
      <c r="CU68" s="2" t="s">
        <v>142</v>
      </c>
    </row>
    <row r="69" spans="1:99" s="2" customFormat="1" x14ac:dyDescent="0.25">
      <c r="A69" s="2" t="s">
        <v>662</v>
      </c>
      <c r="C69" s="2" t="s">
        <v>663</v>
      </c>
      <c r="D69" s="2">
        <v>1983</v>
      </c>
      <c r="E69" s="2">
        <f t="shared" si="23"/>
        <v>32</v>
      </c>
      <c r="F69" s="2">
        <v>30</v>
      </c>
      <c r="G69" s="2">
        <v>45</v>
      </c>
      <c r="H69" s="2">
        <v>0</v>
      </c>
      <c r="I69" s="2">
        <v>13000</v>
      </c>
      <c r="J69" s="2">
        <v>7500</v>
      </c>
      <c r="K69" s="2">
        <v>13000</v>
      </c>
      <c r="L69" s="2">
        <f t="shared" si="24"/>
        <v>566278700</v>
      </c>
      <c r="M69" s="2">
        <v>600</v>
      </c>
      <c r="N69" s="2">
        <f t="shared" si="25"/>
        <v>26136000</v>
      </c>
      <c r="O69" s="2">
        <f t="shared" si="26"/>
        <v>0.9375</v>
      </c>
      <c r="P69" s="2">
        <f t="shared" si="27"/>
        <v>2428116</v>
      </c>
      <c r="Q69" s="2">
        <f t="shared" si="28"/>
        <v>2.4281160000000002</v>
      </c>
      <c r="R69" s="2">
        <v>0</v>
      </c>
      <c r="S69" s="2">
        <f t="shared" si="29"/>
        <v>0</v>
      </c>
      <c r="T69" s="2">
        <f t="shared" si="30"/>
        <v>0</v>
      </c>
      <c r="U69" s="2">
        <f t="shared" si="31"/>
        <v>0</v>
      </c>
      <c r="W69" s="2">
        <f t="shared" si="32"/>
        <v>0</v>
      </c>
      <c r="X69" s="2">
        <f t="shared" si="33"/>
        <v>0</v>
      </c>
      <c r="Y69" s="2">
        <f t="shared" si="34"/>
        <v>0</v>
      </c>
      <c r="Z69" s="2">
        <f t="shared" si="35"/>
        <v>21.666616926844199</v>
      </c>
      <c r="AA69" s="2">
        <f t="shared" si="36"/>
        <v>0</v>
      </c>
      <c r="AB69" s="2">
        <f t="shared" si="37"/>
        <v>2.16666169268442</v>
      </c>
      <c r="AC69" s="2">
        <v>30</v>
      </c>
      <c r="AD69" s="2">
        <f t="shared" si="38"/>
        <v>0.72222056422813996</v>
      </c>
      <c r="AE69" s="2" t="s">
        <v>155</v>
      </c>
      <c r="AF69" s="2">
        <f t="shared" si="39"/>
        <v>0</v>
      </c>
      <c r="AG69" s="2">
        <f t="shared" si="40"/>
        <v>0.37559257018951075</v>
      </c>
      <c r="AH69" s="2">
        <f t="shared" si="41"/>
        <v>0.26246781463825924</v>
      </c>
      <c r="AI69" s="2">
        <f t="shared" si="42"/>
        <v>326699250</v>
      </c>
      <c r="AJ69" s="2">
        <f t="shared" si="43"/>
        <v>9251100</v>
      </c>
      <c r="AK69" s="2">
        <f t="shared" si="44"/>
        <v>9.2510999999999992</v>
      </c>
      <c r="AL69" s="2" t="s">
        <v>155</v>
      </c>
      <c r="AM69" s="2" t="s">
        <v>155</v>
      </c>
      <c r="AN69" s="2" t="s">
        <v>155</v>
      </c>
      <c r="AO69" s="2" t="s">
        <v>155</v>
      </c>
      <c r="AP69" s="2" t="s">
        <v>155</v>
      </c>
      <c r="AQ69" s="2" t="s">
        <v>155</v>
      </c>
      <c r="AR69" s="2" t="s">
        <v>155</v>
      </c>
      <c r="AS69" s="2">
        <v>0</v>
      </c>
      <c r="AT69" s="2" t="s">
        <v>155</v>
      </c>
      <c r="AU69" s="2" t="s">
        <v>155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 t="s">
        <v>142</v>
      </c>
    </row>
    <row r="70" spans="1:99" s="2" customFormat="1" x14ac:dyDescent="0.25">
      <c r="A70" s="2" t="s">
        <v>664</v>
      </c>
      <c r="C70" s="2" t="s">
        <v>665</v>
      </c>
      <c r="F70" s="2">
        <v>14</v>
      </c>
      <c r="G70" s="2">
        <v>17</v>
      </c>
      <c r="H70" s="2">
        <v>0</v>
      </c>
      <c r="I70" s="2">
        <v>2720</v>
      </c>
      <c r="J70" s="2">
        <v>2240</v>
      </c>
      <c r="K70" s="2">
        <v>2720</v>
      </c>
      <c r="L70" s="2">
        <f t="shared" si="24"/>
        <v>118482928</v>
      </c>
      <c r="M70" s="2">
        <v>400</v>
      </c>
      <c r="N70" s="2">
        <f t="shared" si="25"/>
        <v>17424000</v>
      </c>
      <c r="O70" s="2">
        <f t="shared" si="26"/>
        <v>0.625</v>
      </c>
      <c r="P70" s="2">
        <f t="shared" si="27"/>
        <v>1618744</v>
      </c>
      <c r="Q70" s="2">
        <f t="shared" si="28"/>
        <v>1.6187440000000002</v>
      </c>
      <c r="R70" s="2">
        <v>0</v>
      </c>
      <c r="S70" s="2">
        <f t="shared" si="29"/>
        <v>0</v>
      </c>
      <c r="T70" s="2">
        <f t="shared" si="30"/>
        <v>0</v>
      </c>
      <c r="U70" s="2">
        <f t="shared" si="31"/>
        <v>0</v>
      </c>
      <c r="V70" s="2">
        <v>24196.567232000001</v>
      </c>
      <c r="W70" s="2">
        <f t="shared" si="32"/>
        <v>7.3751136923136</v>
      </c>
      <c r="X70" s="2">
        <f t="shared" si="33"/>
        <v>4.5826846543374087</v>
      </c>
      <c r="Y70" s="2">
        <f t="shared" si="34"/>
        <v>1.6352137297859306</v>
      </c>
      <c r="Z70" s="2">
        <f t="shared" si="35"/>
        <v>6.7999843893480261</v>
      </c>
      <c r="AA70" s="2">
        <f t="shared" si="36"/>
        <v>2.6692459300376634</v>
      </c>
      <c r="AB70" s="2">
        <f t="shared" si="37"/>
        <v>1.4571395120031485</v>
      </c>
      <c r="AC70" s="2">
        <v>14</v>
      </c>
      <c r="AD70" s="2">
        <f t="shared" si="38"/>
        <v>0.48571317066771613</v>
      </c>
      <c r="AE70" s="2" t="s">
        <v>155</v>
      </c>
      <c r="AF70" s="2">
        <f t="shared" si="39"/>
        <v>0</v>
      </c>
      <c r="AG70" s="2">
        <f t="shared" si="40"/>
        <v>0.14437082324733433</v>
      </c>
      <c r="AH70" s="2">
        <f t="shared" si="41"/>
        <v>0.58586565767468579</v>
      </c>
      <c r="AI70" s="2">
        <f t="shared" si="42"/>
        <v>97574176</v>
      </c>
      <c r="AJ70" s="2">
        <f t="shared" si="43"/>
        <v>2762995.2</v>
      </c>
      <c r="AK70" s="2">
        <f t="shared" si="44"/>
        <v>2.7629952000000002</v>
      </c>
      <c r="AL70" s="2" t="s">
        <v>666</v>
      </c>
      <c r="AM70" s="2" t="s">
        <v>667</v>
      </c>
      <c r="AN70" s="2" t="s">
        <v>155</v>
      </c>
      <c r="AO70" s="2" t="s">
        <v>668</v>
      </c>
      <c r="AP70" s="2" t="s">
        <v>155</v>
      </c>
      <c r="AQ70" s="2" t="s">
        <v>155</v>
      </c>
      <c r="AR70" s="2" t="s">
        <v>155</v>
      </c>
      <c r="AS70" s="2">
        <v>0</v>
      </c>
      <c r="AT70" s="2" t="s">
        <v>155</v>
      </c>
      <c r="AU70" s="2" t="s">
        <v>155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>
        <v>0</v>
      </c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>
        <v>0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>
        <v>0</v>
      </c>
      <c r="CT70" s="2">
        <v>0</v>
      </c>
      <c r="CU70" s="2" t="s">
        <v>142</v>
      </c>
    </row>
    <row r="71" spans="1:99" s="2" customFormat="1" x14ac:dyDescent="0.25">
      <c r="A71" s="2" t="s">
        <v>669</v>
      </c>
      <c r="B71" s="2" t="s">
        <v>670</v>
      </c>
      <c r="C71" s="2" t="s">
        <v>671</v>
      </c>
      <c r="D71" s="2">
        <v>1983</v>
      </c>
      <c r="E71" s="2">
        <f>2015-D71</f>
        <v>32</v>
      </c>
      <c r="F71" s="2">
        <v>42</v>
      </c>
      <c r="G71" s="2">
        <v>76.8</v>
      </c>
      <c r="H71" s="2">
        <v>4000</v>
      </c>
      <c r="I71" s="2">
        <v>15268</v>
      </c>
      <c r="J71" s="2">
        <v>6106</v>
      </c>
      <c r="K71" s="2">
        <v>15268</v>
      </c>
      <c r="L71" s="2">
        <f t="shared" si="24"/>
        <v>665072553.20000005</v>
      </c>
      <c r="M71" s="2">
        <v>390</v>
      </c>
      <c r="N71" s="2">
        <f t="shared" si="25"/>
        <v>16988400</v>
      </c>
      <c r="O71" s="2">
        <f t="shared" si="26"/>
        <v>0.609375</v>
      </c>
      <c r="P71" s="2">
        <f t="shared" si="27"/>
        <v>1578275.4000000001</v>
      </c>
      <c r="Q71" s="2">
        <f t="shared" si="28"/>
        <v>1.5782754000000001</v>
      </c>
      <c r="R71" s="2">
        <v>30784</v>
      </c>
      <c r="S71" s="2">
        <f t="shared" si="29"/>
        <v>79730.252159999989</v>
      </c>
      <c r="T71" s="2">
        <f t="shared" si="30"/>
        <v>19701760</v>
      </c>
      <c r="U71" s="2">
        <f t="shared" si="31"/>
        <v>858257920000</v>
      </c>
      <c r="V71" s="2">
        <v>81034.291123999996</v>
      </c>
      <c r="W71" s="2">
        <f t="shared" si="32"/>
        <v>24.699251934595196</v>
      </c>
      <c r="X71" s="2">
        <f t="shared" si="33"/>
        <v>15.347408533138855</v>
      </c>
      <c r="Y71" s="2">
        <f t="shared" si="34"/>
        <v>5.5460949111661364</v>
      </c>
      <c r="Z71" s="2">
        <f t="shared" si="35"/>
        <v>39.148628075628075</v>
      </c>
      <c r="AA71" s="2">
        <f t="shared" si="36"/>
        <v>3.2794037422878435</v>
      </c>
      <c r="AB71" s="2">
        <f t="shared" si="37"/>
        <v>2.7963305768305768</v>
      </c>
      <c r="AC71" s="2">
        <v>42</v>
      </c>
      <c r="AD71" s="2">
        <f t="shared" si="38"/>
        <v>0.93211019227685887</v>
      </c>
      <c r="AE71" s="2">
        <v>49.386099999999999</v>
      </c>
      <c r="AF71" s="2">
        <f t="shared" si="39"/>
        <v>50517.333333333336</v>
      </c>
      <c r="AG71" s="2">
        <f t="shared" si="40"/>
        <v>0.84175510058216718</v>
      </c>
      <c r="AH71" s="2">
        <f t="shared" si="41"/>
        <v>0.20955299645619291</v>
      </c>
      <c r="AI71" s="2">
        <f t="shared" si="42"/>
        <v>265976749.40000001</v>
      </c>
      <c r="AJ71" s="2">
        <f t="shared" si="43"/>
        <v>7531628.8799999999</v>
      </c>
      <c r="AK71" s="2">
        <f t="shared" si="44"/>
        <v>7.5316288799999995</v>
      </c>
      <c r="AL71" s="2" t="s">
        <v>672</v>
      </c>
      <c r="AM71" s="2" t="s">
        <v>155</v>
      </c>
      <c r="AN71" s="2" t="s">
        <v>155</v>
      </c>
      <c r="AO71" s="2" t="s">
        <v>673</v>
      </c>
      <c r="AP71" s="2" t="s">
        <v>674</v>
      </c>
      <c r="AQ71" s="2" t="s">
        <v>479</v>
      </c>
      <c r="AR71" s="2" t="s">
        <v>675</v>
      </c>
      <c r="AS71" s="2">
        <v>1</v>
      </c>
      <c r="AT71" s="2" t="s">
        <v>676</v>
      </c>
      <c r="AU71" s="2" t="s">
        <v>615</v>
      </c>
      <c r="AV71" s="2">
        <v>9</v>
      </c>
      <c r="AW71" s="5">
        <v>52</v>
      </c>
      <c r="AX71" s="5">
        <v>46</v>
      </c>
      <c r="AY71" s="5">
        <v>2</v>
      </c>
      <c r="AZ71" s="5">
        <v>1.2</v>
      </c>
      <c r="BA71" s="5">
        <v>1.1000000000000001</v>
      </c>
      <c r="BB71" s="5">
        <v>0.2</v>
      </c>
      <c r="BC71" s="5">
        <v>1.2</v>
      </c>
      <c r="BD71" s="5">
        <v>0.2</v>
      </c>
      <c r="BE71" s="5">
        <v>0.4</v>
      </c>
      <c r="BF71" s="5">
        <v>49.7</v>
      </c>
      <c r="BG71" s="5">
        <v>19.8</v>
      </c>
      <c r="BH71" s="5">
        <v>10.199999999999999</v>
      </c>
      <c r="BI71" s="2">
        <v>0</v>
      </c>
      <c r="BJ71" s="2">
        <v>0</v>
      </c>
      <c r="BK71" s="5">
        <v>10.199999999999999</v>
      </c>
      <c r="BL71" s="5">
        <v>5.8</v>
      </c>
      <c r="BM71" s="2">
        <v>0</v>
      </c>
      <c r="BN71" s="5">
        <v>0.1</v>
      </c>
      <c r="BO71" s="5">
        <v>8502</v>
      </c>
      <c r="BP71" s="5">
        <v>2735</v>
      </c>
      <c r="BQ71" s="5">
        <v>52</v>
      </c>
      <c r="BR71" s="5">
        <v>17</v>
      </c>
      <c r="BS71" s="5">
        <v>0.18</v>
      </c>
      <c r="BT71" s="5">
        <v>0.06</v>
      </c>
      <c r="BU71" s="5">
        <v>13874</v>
      </c>
      <c r="BV71" s="5">
        <v>85</v>
      </c>
      <c r="BW71" s="5">
        <v>0.28999999999999998</v>
      </c>
      <c r="BX71" s="5">
        <v>47128</v>
      </c>
      <c r="BY71" s="5">
        <v>5259</v>
      </c>
      <c r="BZ71" s="5">
        <v>289</v>
      </c>
      <c r="CA71" s="5">
        <v>32</v>
      </c>
      <c r="CB71" s="5">
        <v>1.07</v>
      </c>
      <c r="CC71" s="5">
        <v>0.13</v>
      </c>
      <c r="CD71" s="5">
        <v>19</v>
      </c>
      <c r="CE71" s="5">
        <v>19</v>
      </c>
      <c r="CF71" s="5">
        <v>24</v>
      </c>
      <c r="CG71" s="5">
        <v>25</v>
      </c>
      <c r="CH71" s="5">
        <v>29</v>
      </c>
      <c r="CI71" s="5">
        <v>23</v>
      </c>
      <c r="CJ71" s="5">
        <v>36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5">
        <v>6</v>
      </c>
      <c r="CR71" s="5">
        <v>20</v>
      </c>
      <c r="CS71" s="5">
        <v>0.57387999999999995</v>
      </c>
      <c r="CT71" s="5">
        <v>0.16378000000000001</v>
      </c>
      <c r="CU71" s="2" t="s">
        <v>142</v>
      </c>
    </row>
    <row r="72" spans="1:99" s="2" customFormat="1" x14ac:dyDescent="0.25">
      <c r="A72" s="2" t="s">
        <v>677</v>
      </c>
      <c r="C72" s="2" t="s">
        <v>678</v>
      </c>
      <c r="D72" s="2">
        <v>1991</v>
      </c>
      <c r="E72" s="2">
        <f>2015-D72</f>
        <v>24</v>
      </c>
      <c r="F72" s="2">
        <v>27</v>
      </c>
      <c r="G72" s="2">
        <v>37.5</v>
      </c>
      <c r="H72" s="2">
        <v>28130</v>
      </c>
      <c r="I72" s="2">
        <v>10645</v>
      </c>
      <c r="J72" s="2">
        <v>7057</v>
      </c>
      <c r="K72" s="2">
        <v>10645</v>
      </c>
      <c r="L72" s="2">
        <f t="shared" si="24"/>
        <v>463695135.5</v>
      </c>
      <c r="M72" s="2">
        <v>646</v>
      </c>
      <c r="N72" s="2">
        <f t="shared" si="25"/>
        <v>28139760</v>
      </c>
      <c r="O72" s="2">
        <f t="shared" si="26"/>
        <v>1.0093750000000001</v>
      </c>
      <c r="P72" s="2">
        <f t="shared" si="27"/>
        <v>2614271.56</v>
      </c>
      <c r="Q72" s="2">
        <f t="shared" si="28"/>
        <v>2.6142715600000002</v>
      </c>
      <c r="R72" s="2">
        <v>42240</v>
      </c>
      <c r="S72" s="2">
        <f t="shared" si="29"/>
        <v>109401.1776</v>
      </c>
      <c r="T72" s="2">
        <f t="shared" si="30"/>
        <v>27033600</v>
      </c>
      <c r="U72" s="2">
        <f t="shared" si="31"/>
        <v>1177651200000</v>
      </c>
      <c r="V72" s="2">
        <v>112787.34856</v>
      </c>
      <c r="W72" s="2">
        <f t="shared" si="32"/>
        <v>34.377583841087997</v>
      </c>
      <c r="X72" s="2">
        <f t="shared" si="33"/>
        <v>21.36124709317264</v>
      </c>
      <c r="Y72" s="2">
        <f t="shared" si="34"/>
        <v>5.9978402163528575</v>
      </c>
      <c r="Z72" s="2">
        <f t="shared" si="35"/>
        <v>16.478290344338401</v>
      </c>
      <c r="AA72" s="2">
        <f t="shared" si="36"/>
        <v>3.9493272367573575</v>
      </c>
      <c r="AB72" s="2">
        <f t="shared" si="37"/>
        <v>1.8309211493709332</v>
      </c>
      <c r="AC72" s="2">
        <v>27</v>
      </c>
      <c r="AD72" s="2">
        <f t="shared" si="38"/>
        <v>0.61030704979031114</v>
      </c>
      <c r="AE72" s="2">
        <v>39.731299999999997</v>
      </c>
      <c r="AF72" s="2">
        <f t="shared" si="39"/>
        <v>41847.678018575854</v>
      </c>
      <c r="AG72" s="2">
        <f t="shared" si="40"/>
        <v>0.27529441748081451</v>
      </c>
      <c r="AH72" s="2">
        <f t="shared" si="41"/>
        <v>0.30032982899304855</v>
      </c>
      <c r="AI72" s="2">
        <f t="shared" si="42"/>
        <v>307402214.30000001</v>
      </c>
      <c r="AJ72" s="2">
        <f t="shared" si="43"/>
        <v>8704668.3599999994</v>
      </c>
      <c r="AK72" s="2">
        <f t="shared" si="44"/>
        <v>8.7046683599999994</v>
      </c>
      <c r="AL72" s="2" t="s">
        <v>679</v>
      </c>
      <c r="AM72" s="2" t="s">
        <v>680</v>
      </c>
      <c r="AN72" s="2" t="s">
        <v>681</v>
      </c>
      <c r="AO72" s="2" t="s">
        <v>682</v>
      </c>
      <c r="AP72" s="2" t="s">
        <v>683</v>
      </c>
      <c r="AQ72" s="2" t="s">
        <v>210</v>
      </c>
      <c r="AR72" s="2" t="s">
        <v>684</v>
      </c>
      <c r="AS72" s="2">
        <v>1</v>
      </c>
      <c r="AT72" s="2" t="s">
        <v>685</v>
      </c>
      <c r="AU72" s="2" t="s">
        <v>686</v>
      </c>
      <c r="AV72" s="2">
        <v>9</v>
      </c>
      <c r="AW72" s="5">
        <v>52</v>
      </c>
      <c r="AX72" s="5">
        <v>47</v>
      </c>
      <c r="AY72" s="5">
        <v>1</v>
      </c>
      <c r="AZ72" s="5">
        <v>1.8</v>
      </c>
      <c r="BA72" s="5">
        <v>0.7</v>
      </c>
      <c r="BB72" s="5">
        <v>0.4</v>
      </c>
      <c r="BC72" s="5">
        <v>4.8</v>
      </c>
      <c r="BD72" s="5">
        <v>0.3</v>
      </c>
      <c r="BE72" s="5">
        <v>1.4</v>
      </c>
      <c r="BF72" s="5">
        <v>36.4</v>
      </c>
      <c r="BG72" s="5">
        <v>13.9</v>
      </c>
      <c r="BH72" s="5">
        <v>10.6</v>
      </c>
      <c r="BI72" s="2">
        <v>0</v>
      </c>
      <c r="BJ72" s="2">
        <v>0</v>
      </c>
      <c r="BK72" s="5">
        <v>18.899999999999999</v>
      </c>
      <c r="BL72" s="5">
        <v>10.4</v>
      </c>
      <c r="BM72" s="2">
        <v>0</v>
      </c>
      <c r="BN72" s="5">
        <v>0.4</v>
      </c>
      <c r="BO72" s="5">
        <v>12181</v>
      </c>
      <c r="BP72" s="5">
        <v>3977</v>
      </c>
      <c r="BQ72" s="5">
        <v>57</v>
      </c>
      <c r="BR72" s="5">
        <v>19</v>
      </c>
      <c r="BS72" s="5">
        <v>0.18</v>
      </c>
      <c r="BT72" s="5">
        <v>0.06</v>
      </c>
      <c r="BU72" s="5">
        <v>20293</v>
      </c>
      <c r="BV72" s="5">
        <v>95</v>
      </c>
      <c r="BW72" s="5">
        <v>0.31</v>
      </c>
      <c r="BX72" s="5">
        <v>128834</v>
      </c>
      <c r="BY72" s="5">
        <v>17451</v>
      </c>
      <c r="BZ72" s="5">
        <v>602</v>
      </c>
      <c r="CA72" s="5">
        <v>82</v>
      </c>
      <c r="CB72" s="5">
        <v>3.63</v>
      </c>
      <c r="CC72" s="5">
        <v>0.52</v>
      </c>
      <c r="CD72" s="5">
        <v>26</v>
      </c>
      <c r="CE72" s="5">
        <v>22</v>
      </c>
      <c r="CF72" s="5">
        <v>33</v>
      </c>
      <c r="CG72" s="5">
        <v>19</v>
      </c>
      <c r="CH72" s="5">
        <v>16</v>
      </c>
      <c r="CI72" s="5">
        <v>9</v>
      </c>
      <c r="CJ72" s="5">
        <v>13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5">
        <v>16</v>
      </c>
      <c r="CR72" s="5">
        <v>47</v>
      </c>
      <c r="CS72" s="5">
        <v>0.70716000000000001</v>
      </c>
      <c r="CT72" s="5">
        <v>0.39012000000000002</v>
      </c>
      <c r="CU72" s="2" t="s">
        <v>142</v>
      </c>
    </row>
    <row r="73" spans="1:99" s="2" customFormat="1" x14ac:dyDescent="0.25">
      <c r="A73" s="2" t="s">
        <v>687</v>
      </c>
      <c r="B73" s="2" t="s">
        <v>688</v>
      </c>
      <c r="C73" s="2" t="s">
        <v>689</v>
      </c>
      <c r="D73" s="2">
        <v>1993</v>
      </c>
      <c r="E73" s="2">
        <f>2015-D73</f>
        <v>22</v>
      </c>
      <c r="F73" s="2">
        <v>44</v>
      </c>
      <c r="G73" s="2">
        <v>55</v>
      </c>
      <c r="H73" s="2">
        <v>100000</v>
      </c>
      <c r="I73" s="2">
        <v>36400</v>
      </c>
      <c r="J73" s="2">
        <v>0</v>
      </c>
      <c r="K73" s="2">
        <v>36400</v>
      </c>
      <c r="L73" s="2">
        <f t="shared" si="24"/>
        <v>1585580360</v>
      </c>
      <c r="M73" s="2">
        <v>1300</v>
      </c>
      <c r="N73" s="2">
        <f t="shared" si="25"/>
        <v>56628000</v>
      </c>
      <c r="O73" s="2">
        <f t="shared" si="26"/>
        <v>2.03125</v>
      </c>
      <c r="P73" s="2">
        <f t="shared" si="27"/>
        <v>5260918</v>
      </c>
      <c r="Q73" s="2">
        <f t="shared" si="28"/>
        <v>5.2609180000000002</v>
      </c>
      <c r="R73" s="2">
        <v>30080</v>
      </c>
      <c r="S73" s="2">
        <f t="shared" si="29"/>
        <v>77906.8992</v>
      </c>
      <c r="T73" s="2">
        <f t="shared" si="30"/>
        <v>19251200</v>
      </c>
      <c r="U73" s="2">
        <f t="shared" si="31"/>
        <v>838630400000</v>
      </c>
      <c r="V73" s="2">
        <v>86965.486808999995</v>
      </c>
      <c r="W73" s="2">
        <f t="shared" si="32"/>
        <v>26.507080379383197</v>
      </c>
      <c r="X73" s="2">
        <f t="shared" si="33"/>
        <v>16.470741408703745</v>
      </c>
      <c r="Y73" s="2">
        <f t="shared" si="34"/>
        <v>3.260063203069175</v>
      </c>
      <c r="Z73" s="2">
        <f t="shared" si="35"/>
        <v>27.99993572084481</v>
      </c>
      <c r="AA73" s="2" t="e">
        <f t="shared" si="36"/>
        <v>#DIV/0!</v>
      </c>
      <c r="AB73" s="2">
        <f t="shared" si="37"/>
        <v>1.9090865264212373</v>
      </c>
      <c r="AC73" s="2">
        <v>44</v>
      </c>
      <c r="AD73" s="2">
        <f t="shared" si="38"/>
        <v>0.63636217547374574</v>
      </c>
      <c r="AE73" s="2">
        <v>69.519400000000005</v>
      </c>
      <c r="AF73" s="2">
        <f t="shared" si="39"/>
        <v>14808.615384615385</v>
      </c>
      <c r="AG73" s="2">
        <f t="shared" si="40"/>
        <v>0.32975156934791738</v>
      </c>
      <c r="AH73" s="2" t="e">
        <f t="shared" si="41"/>
        <v>#DIV/0!</v>
      </c>
      <c r="AI73" s="2">
        <f t="shared" si="42"/>
        <v>0</v>
      </c>
      <c r="AJ73" s="2">
        <f t="shared" si="43"/>
        <v>0</v>
      </c>
      <c r="AK73" s="2">
        <f t="shared" si="44"/>
        <v>0</v>
      </c>
      <c r="AL73" s="2" t="s">
        <v>690</v>
      </c>
      <c r="AM73" s="2" t="s">
        <v>155</v>
      </c>
      <c r="AN73" s="2" t="s">
        <v>155</v>
      </c>
      <c r="AO73" s="2" t="s">
        <v>691</v>
      </c>
      <c r="AP73" s="2" t="s">
        <v>527</v>
      </c>
      <c r="AQ73" s="2" t="s">
        <v>299</v>
      </c>
      <c r="AR73" s="2" t="s">
        <v>200</v>
      </c>
      <c r="AS73" s="2">
        <v>1</v>
      </c>
      <c r="AT73" s="2" t="s">
        <v>692</v>
      </c>
      <c r="AU73" s="2" t="s">
        <v>693</v>
      </c>
      <c r="AV73" s="2">
        <v>9</v>
      </c>
      <c r="AW73" s="5">
        <v>59</v>
      </c>
      <c r="AX73" s="5">
        <v>38</v>
      </c>
      <c r="AY73" s="5">
        <v>2</v>
      </c>
      <c r="AZ73" s="5">
        <v>0.5</v>
      </c>
      <c r="BA73" s="5">
        <v>1.9</v>
      </c>
      <c r="BB73" s="5">
        <v>0.9</v>
      </c>
      <c r="BC73" s="5">
        <v>4.8</v>
      </c>
      <c r="BD73" s="5">
        <v>0.6</v>
      </c>
      <c r="BE73" s="5">
        <v>1.9</v>
      </c>
      <c r="BF73" s="5">
        <v>15.5</v>
      </c>
      <c r="BG73" s="5">
        <v>20.6</v>
      </c>
      <c r="BH73" s="5">
        <v>13.1</v>
      </c>
      <c r="BI73" s="2">
        <v>0</v>
      </c>
      <c r="BJ73" s="2">
        <v>0</v>
      </c>
      <c r="BK73" s="5">
        <v>19.8</v>
      </c>
      <c r="BL73" s="5">
        <v>19.5</v>
      </c>
      <c r="BM73" s="2">
        <v>0</v>
      </c>
      <c r="BN73" s="5">
        <v>0.8</v>
      </c>
      <c r="BO73" s="5">
        <v>11723</v>
      </c>
      <c r="BP73" s="5">
        <v>3827</v>
      </c>
      <c r="BQ73" s="5">
        <v>60</v>
      </c>
      <c r="BR73" s="5">
        <v>19</v>
      </c>
      <c r="BS73" s="5">
        <v>0.17</v>
      </c>
      <c r="BT73" s="5">
        <v>0.05</v>
      </c>
      <c r="BU73" s="5">
        <v>19730</v>
      </c>
      <c r="BV73" s="5">
        <v>100</v>
      </c>
      <c r="BW73" s="5">
        <v>0.28000000000000003</v>
      </c>
      <c r="BX73" s="5">
        <v>109059</v>
      </c>
      <c r="BY73" s="5">
        <v>13429</v>
      </c>
      <c r="BZ73" s="5">
        <v>554</v>
      </c>
      <c r="CA73" s="5">
        <v>68</v>
      </c>
      <c r="CB73" s="5">
        <v>1.76</v>
      </c>
      <c r="CC73" s="5">
        <v>0.23</v>
      </c>
      <c r="CD73" s="5">
        <v>33</v>
      </c>
      <c r="CE73" s="5">
        <v>30</v>
      </c>
      <c r="CF73" s="5">
        <v>28</v>
      </c>
      <c r="CG73" s="5">
        <v>15</v>
      </c>
      <c r="CH73" s="5">
        <v>19</v>
      </c>
      <c r="CI73" s="5">
        <v>7</v>
      </c>
      <c r="CJ73" s="5">
        <v>11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5">
        <v>13</v>
      </c>
      <c r="CR73" s="5">
        <v>44</v>
      </c>
      <c r="CS73" s="5">
        <v>0.68732000000000004</v>
      </c>
      <c r="CT73" s="5">
        <v>0.73911000000000004</v>
      </c>
      <c r="CU73" s="2" t="s">
        <v>142</v>
      </c>
    </row>
    <row r="74" spans="1:99" s="2" customFormat="1" x14ac:dyDescent="0.25">
      <c r="A74" s="2" t="s">
        <v>694</v>
      </c>
      <c r="C74" s="2" t="s">
        <v>695</v>
      </c>
      <c r="D74" s="2">
        <v>1992</v>
      </c>
      <c r="E74" s="2">
        <f>2015-D74</f>
        <v>23</v>
      </c>
      <c r="F74" s="2">
        <v>61.5</v>
      </c>
      <c r="G74" s="2">
        <v>68.5</v>
      </c>
      <c r="H74" s="2">
        <v>122500</v>
      </c>
      <c r="I74" s="2">
        <v>30825</v>
      </c>
      <c r="J74" s="2">
        <v>23000</v>
      </c>
      <c r="K74" s="2">
        <v>30825</v>
      </c>
      <c r="L74" s="2">
        <f t="shared" si="24"/>
        <v>1342733917.5</v>
      </c>
      <c r="M74" s="2">
        <v>1125</v>
      </c>
      <c r="N74" s="2">
        <f t="shared" si="25"/>
        <v>49005000</v>
      </c>
      <c r="O74" s="2">
        <f t="shared" si="26"/>
        <v>1.7578125</v>
      </c>
      <c r="P74" s="2">
        <f t="shared" si="27"/>
        <v>4552717.5</v>
      </c>
      <c r="Q74" s="2">
        <f t="shared" si="28"/>
        <v>4.5527175</v>
      </c>
      <c r="R74" s="2">
        <v>86400</v>
      </c>
      <c r="S74" s="2">
        <f t="shared" si="29"/>
        <v>223775.13599999997</v>
      </c>
      <c r="T74" s="2">
        <f t="shared" si="30"/>
        <v>55296000</v>
      </c>
      <c r="U74" s="2">
        <f t="shared" si="31"/>
        <v>2408832000000</v>
      </c>
      <c r="V74" s="2">
        <v>245638.80837000001</v>
      </c>
      <c r="W74" s="2">
        <f t="shared" si="32"/>
        <v>74.870708791176</v>
      </c>
      <c r="X74" s="2">
        <f t="shared" si="33"/>
        <v>46.522516472427782</v>
      </c>
      <c r="Y74" s="2">
        <f t="shared" si="34"/>
        <v>9.8985477925973751</v>
      </c>
      <c r="Z74" s="2">
        <f t="shared" si="35"/>
        <v>27.399937098255279</v>
      </c>
      <c r="AA74" s="2">
        <f t="shared" si="36"/>
        <v>2.6390766030353148</v>
      </c>
      <c r="AB74" s="2">
        <f t="shared" si="37"/>
        <v>1.3365822974758672</v>
      </c>
      <c r="AC74" s="2">
        <v>61.5</v>
      </c>
      <c r="AD74" s="2">
        <f t="shared" si="38"/>
        <v>0.44552743249195575</v>
      </c>
      <c r="AE74" s="2">
        <v>119.35</v>
      </c>
      <c r="AF74" s="2">
        <f t="shared" si="39"/>
        <v>49152</v>
      </c>
      <c r="AG74" s="2">
        <f t="shared" si="40"/>
        <v>0.34687645129854561</v>
      </c>
      <c r="AH74" s="2">
        <f t="shared" si="41"/>
        <v>0.16047624536306609</v>
      </c>
      <c r="AI74" s="2">
        <f t="shared" si="42"/>
        <v>1001877700</v>
      </c>
      <c r="AJ74" s="2">
        <f t="shared" si="43"/>
        <v>28370040</v>
      </c>
      <c r="AK74" s="2">
        <f t="shared" si="44"/>
        <v>28.370039999999999</v>
      </c>
      <c r="AL74" s="2" t="s">
        <v>696</v>
      </c>
      <c r="AM74" s="2" t="s">
        <v>155</v>
      </c>
      <c r="AN74" s="2" t="s">
        <v>155</v>
      </c>
      <c r="AO74" s="2" t="s">
        <v>697</v>
      </c>
      <c r="AP74" s="2" t="s">
        <v>698</v>
      </c>
      <c r="AQ74" s="2" t="s">
        <v>210</v>
      </c>
      <c r="AR74" s="2" t="s">
        <v>699</v>
      </c>
      <c r="AS74" s="2">
        <v>2</v>
      </c>
      <c r="AT74" s="2" t="s">
        <v>700</v>
      </c>
      <c r="AU74" s="2" t="s">
        <v>701</v>
      </c>
      <c r="AV74" s="2">
        <v>9</v>
      </c>
      <c r="AW74" s="5">
        <v>71</v>
      </c>
      <c r="AX74" s="5">
        <v>28</v>
      </c>
      <c r="AY74" s="5">
        <v>1</v>
      </c>
      <c r="AZ74" s="5">
        <v>0.7</v>
      </c>
      <c r="BA74" s="5">
        <v>0.5</v>
      </c>
      <c r="BB74" s="5">
        <v>0.6</v>
      </c>
      <c r="BC74" s="5">
        <v>9.9</v>
      </c>
      <c r="BD74" s="5">
        <v>3.6</v>
      </c>
      <c r="BE74" s="5">
        <v>4.8</v>
      </c>
      <c r="BF74" s="5">
        <v>31.9</v>
      </c>
      <c r="BG74" s="5">
        <v>12.6</v>
      </c>
      <c r="BH74" s="5">
        <v>9.3000000000000007</v>
      </c>
      <c r="BI74" s="2">
        <v>0</v>
      </c>
      <c r="BJ74" s="2">
        <v>0</v>
      </c>
      <c r="BK74" s="5">
        <v>17.2</v>
      </c>
      <c r="BL74" s="5">
        <v>8.5</v>
      </c>
      <c r="BM74" s="2">
        <v>0</v>
      </c>
      <c r="BN74" s="5">
        <v>0.5</v>
      </c>
      <c r="BO74" s="5">
        <v>18023</v>
      </c>
      <c r="BP74" s="5">
        <v>5870</v>
      </c>
      <c r="BQ74" s="5">
        <v>46</v>
      </c>
      <c r="BR74" s="5">
        <v>15</v>
      </c>
      <c r="BS74" s="5">
        <v>0.15</v>
      </c>
      <c r="BT74" s="5">
        <v>0.05</v>
      </c>
      <c r="BU74" s="5">
        <v>30697</v>
      </c>
      <c r="BV74" s="5">
        <v>78</v>
      </c>
      <c r="BW74" s="5">
        <v>0.26</v>
      </c>
      <c r="BX74" s="5">
        <v>329577</v>
      </c>
      <c r="BY74" s="5">
        <v>37393</v>
      </c>
      <c r="BZ74" s="5">
        <v>836</v>
      </c>
      <c r="CA74" s="5">
        <v>95</v>
      </c>
      <c r="CB74" s="5">
        <v>3.1</v>
      </c>
      <c r="CC74" s="5">
        <v>0.37</v>
      </c>
      <c r="CD74" s="5">
        <v>56</v>
      </c>
      <c r="CE74" s="5">
        <v>57</v>
      </c>
      <c r="CF74" s="5">
        <v>22</v>
      </c>
      <c r="CG74" s="5">
        <v>18</v>
      </c>
      <c r="CH74" s="5">
        <v>11</v>
      </c>
      <c r="CI74" s="5">
        <v>6</v>
      </c>
      <c r="CJ74" s="5">
        <v>10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5">
        <v>4</v>
      </c>
      <c r="CR74" s="5">
        <v>15</v>
      </c>
      <c r="CS74" s="5">
        <v>0.72189999999999999</v>
      </c>
      <c r="CT74" s="5">
        <v>0.39590999999999998</v>
      </c>
      <c r="CU74" s="2" t="s">
        <v>142</v>
      </c>
    </row>
    <row r="75" spans="1:99" s="2" customFormat="1" x14ac:dyDescent="0.25">
      <c r="A75" s="2" t="s">
        <v>702</v>
      </c>
      <c r="C75" s="2" t="s">
        <v>703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f t="shared" si="24"/>
        <v>0</v>
      </c>
      <c r="M75" s="2">
        <v>31165.756957000001</v>
      </c>
      <c r="N75" s="2">
        <f t="shared" si="25"/>
        <v>1357580373.0469201</v>
      </c>
      <c r="O75" s="2">
        <f t="shared" si="26"/>
        <v>48.696495245312505</v>
      </c>
      <c r="P75" s="2">
        <f t="shared" si="27"/>
        <v>126123455.19900502</v>
      </c>
      <c r="Q75" s="2">
        <f t="shared" si="28"/>
        <v>126.12345519900504</v>
      </c>
      <c r="R75" s="2">
        <v>0</v>
      </c>
      <c r="S75" s="2">
        <f t="shared" si="29"/>
        <v>0</v>
      </c>
      <c r="T75" s="2">
        <f t="shared" si="30"/>
        <v>0</v>
      </c>
      <c r="U75" s="2">
        <f t="shared" si="31"/>
        <v>0</v>
      </c>
      <c r="V75" s="2">
        <v>31165.756957000001</v>
      </c>
      <c r="W75" s="2">
        <f t="shared" si="32"/>
        <v>9.4993227204936002</v>
      </c>
      <c r="X75" s="2">
        <f t="shared" si="33"/>
        <v>5.9026073731140585</v>
      </c>
      <c r="Y75" s="2">
        <f t="shared" si="34"/>
        <v>0.23861052891366205</v>
      </c>
      <c r="Z75" s="2">
        <f t="shared" si="35"/>
        <v>0</v>
      </c>
      <c r="AA75" s="2" t="e">
        <f t="shared" si="36"/>
        <v>#DIV/0!</v>
      </c>
      <c r="AB75" s="2" t="e">
        <f t="shared" si="37"/>
        <v>#DIV/0!</v>
      </c>
      <c r="AC75" s="2">
        <v>0</v>
      </c>
      <c r="AD75" s="2" t="e">
        <f t="shared" si="38"/>
        <v>#DIV/0!</v>
      </c>
      <c r="AE75" s="2">
        <v>116.667</v>
      </c>
      <c r="AF75" s="2">
        <f t="shared" si="39"/>
        <v>0</v>
      </c>
      <c r="AG75" s="2">
        <f t="shared" si="40"/>
        <v>0</v>
      </c>
      <c r="AH75" s="2" t="e">
        <f t="shared" si="41"/>
        <v>#DIV/0!</v>
      </c>
      <c r="AI75" s="2">
        <f t="shared" si="42"/>
        <v>0</v>
      </c>
      <c r="AJ75" s="2">
        <f t="shared" si="43"/>
        <v>0</v>
      </c>
      <c r="AK75" s="2">
        <f t="shared" si="44"/>
        <v>0</v>
      </c>
      <c r="AL75" s="2" t="s">
        <v>177</v>
      </c>
      <c r="AM75" s="2" t="s">
        <v>155</v>
      </c>
      <c r="AN75" s="2" t="s">
        <v>178</v>
      </c>
      <c r="AO75" s="2" t="s">
        <v>179</v>
      </c>
      <c r="AP75" s="2" t="s">
        <v>180</v>
      </c>
      <c r="AQ75" s="2" t="s">
        <v>169</v>
      </c>
      <c r="AR75" s="2" t="s">
        <v>181</v>
      </c>
      <c r="AS75" s="2">
        <v>2</v>
      </c>
      <c r="AT75" s="2" t="s">
        <v>182</v>
      </c>
      <c r="AU75" s="2" t="s">
        <v>183</v>
      </c>
      <c r="AV75" s="2">
        <v>9</v>
      </c>
      <c r="AW75" s="5">
        <v>33</v>
      </c>
      <c r="AX75" s="5">
        <v>66</v>
      </c>
      <c r="AY75" s="5">
        <v>1</v>
      </c>
      <c r="AZ75" s="5">
        <v>0.2</v>
      </c>
      <c r="BA75" s="5">
        <v>0.5</v>
      </c>
      <c r="BB75" s="5">
        <v>1</v>
      </c>
      <c r="BC75" s="5">
        <v>7.3</v>
      </c>
      <c r="BD75" s="5">
        <v>1.1000000000000001</v>
      </c>
      <c r="BE75" s="5">
        <v>2.8</v>
      </c>
      <c r="BF75" s="5">
        <v>17.399999999999999</v>
      </c>
      <c r="BG75" s="5">
        <v>19.7</v>
      </c>
      <c r="BH75" s="5">
        <v>11.8</v>
      </c>
      <c r="BI75" s="2">
        <v>0</v>
      </c>
      <c r="BJ75" s="2">
        <v>0</v>
      </c>
      <c r="BK75" s="5">
        <v>20</v>
      </c>
      <c r="BL75" s="5">
        <v>18.100000000000001</v>
      </c>
      <c r="BM75" s="2">
        <v>0</v>
      </c>
      <c r="BN75" s="5">
        <v>0.2</v>
      </c>
      <c r="BO75" s="5">
        <v>14729</v>
      </c>
      <c r="BP75" s="5">
        <v>3898</v>
      </c>
      <c r="BQ75" s="5">
        <v>72</v>
      </c>
      <c r="BR75" s="5">
        <v>19</v>
      </c>
      <c r="BS75" s="5">
        <v>0.19</v>
      </c>
      <c r="BT75" s="5">
        <v>0.05</v>
      </c>
      <c r="BU75" s="5">
        <v>24370</v>
      </c>
      <c r="BV75" s="5">
        <v>119</v>
      </c>
      <c r="BW75" s="5">
        <v>0.31</v>
      </c>
      <c r="BX75" s="5">
        <v>156046</v>
      </c>
      <c r="BY75" s="5">
        <v>14770</v>
      </c>
      <c r="BZ75" s="5">
        <v>765</v>
      </c>
      <c r="CA75" s="5">
        <v>72</v>
      </c>
      <c r="CB75" s="5">
        <v>1.49</v>
      </c>
      <c r="CC75" s="5">
        <v>0.15</v>
      </c>
      <c r="CD75" s="5">
        <v>39</v>
      </c>
      <c r="CE75" s="5">
        <v>46</v>
      </c>
      <c r="CF75" s="5">
        <v>28</v>
      </c>
      <c r="CG75" s="5">
        <v>15</v>
      </c>
      <c r="CH75" s="5">
        <v>18</v>
      </c>
      <c r="CI75" s="5">
        <v>7</v>
      </c>
      <c r="CJ75" s="5">
        <v>10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5">
        <v>9</v>
      </c>
      <c r="CR75" s="5">
        <v>30</v>
      </c>
      <c r="CS75" s="5">
        <v>0.63144999999999996</v>
      </c>
      <c r="CT75" s="5">
        <v>7.3249999999999996E-2</v>
      </c>
      <c r="CU75" s="2" t="s">
        <v>173</v>
      </c>
    </row>
    <row r="76" spans="1:99" s="2" customFormat="1" x14ac:dyDescent="0.25">
      <c r="A76" s="2" t="s">
        <v>704</v>
      </c>
      <c r="B76" s="2" t="s">
        <v>705</v>
      </c>
      <c r="C76" s="2" t="s">
        <v>706</v>
      </c>
      <c r="D76" s="2">
        <v>1997</v>
      </c>
      <c r="E76" s="2">
        <f>2015-D76</f>
        <v>18</v>
      </c>
      <c r="F76" s="2">
        <v>87.5</v>
      </c>
      <c r="G76" s="2">
        <v>93</v>
      </c>
      <c r="H76" s="2">
        <v>0</v>
      </c>
      <c r="I76" s="2">
        <v>28014</v>
      </c>
      <c r="J76" s="2">
        <v>23953</v>
      </c>
      <c r="K76" s="2">
        <v>28014</v>
      </c>
      <c r="L76" s="2">
        <f t="shared" si="24"/>
        <v>1220287038.6000001</v>
      </c>
      <c r="M76" s="2">
        <v>753</v>
      </c>
      <c r="N76" s="2">
        <f t="shared" si="25"/>
        <v>32800680</v>
      </c>
      <c r="O76" s="2">
        <f t="shared" si="26"/>
        <v>1.1765625</v>
      </c>
      <c r="P76" s="2">
        <f t="shared" si="27"/>
        <v>3047285.58</v>
      </c>
      <c r="Q76" s="2">
        <f t="shared" si="28"/>
        <v>3.04728558</v>
      </c>
      <c r="R76" s="2">
        <v>2645</v>
      </c>
      <c r="S76" s="2">
        <f t="shared" si="29"/>
        <v>6850.5235499999999</v>
      </c>
      <c r="T76" s="2">
        <f t="shared" si="30"/>
        <v>1692800</v>
      </c>
      <c r="U76" s="2">
        <f t="shared" si="31"/>
        <v>73742600000</v>
      </c>
      <c r="V76" s="2">
        <v>65327.458849000002</v>
      </c>
      <c r="W76" s="2">
        <f t="shared" si="32"/>
        <v>19.911809457175199</v>
      </c>
      <c r="X76" s="2">
        <f t="shared" si="33"/>
        <v>12.372628741247507</v>
      </c>
      <c r="Y76" s="2">
        <f t="shared" si="34"/>
        <v>3.2177258581289583</v>
      </c>
      <c r="Z76" s="2">
        <f t="shared" si="35"/>
        <v>37.203101844230062</v>
      </c>
      <c r="AA76" s="2">
        <f t="shared" si="36"/>
        <v>0.6739360701150463</v>
      </c>
      <c r="AB76" s="2">
        <f t="shared" si="37"/>
        <v>1.2755349203736022</v>
      </c>
      <c r="AC76" s="2">
        <v>87.5</v>
      </c>
      <c r="AD76" s="2">
        <f t="shared" si="38"/>
        <v>0.42517830679120072</v>
      </c>
      <c r="AE76" s="2" t="s">
        <v>155</v>
      </c>
      <c r="AF76" s="2">
        <f t="shared" si="39"/>
        <v>2248.074369189907</v>
      </c>
      <c r="AG76" s="2">
        <f t="shared" si="40"/>
        <v>0.57568269653628135</v>
      </c>
      <c r="AH76" s="2">
        <f t="shared" si="41"/>
        <v>0.10313857576431407</v>
      </c>
      <c r="AI76" s="2">
        <f t="shared" si="42"/>
        <v>1043390284.7</v>
      </c>
      <c r="AJ76" s="2">
        <f t="shared" si="43"/>
        <v>29545546.440000001</v>
      </c>
      <c r="AK76" s="2">
        <f t="shared" si="44"/>
        <v>29.545546440000003</v>
      </c>
      <c r="AL76" s="2" t="s">
        <v>707</v>
      </c>
      <c r="AM76" s="2" t="s">
        <v>155</v>
      </c>
      <c r="AN76" s="2" t="s">
        <v>155</v>
      </c>
      <c r="AO76" s="2" t="s">
        <v>708</v>
      </c>
      <c r="AP76" s="2" t="s">
        <v>155</v>
      </c>
      <c r="AQ76" s="2" t="s">
        <v>155</v>
      </c>
      <c r="AR76" s="2" t="s">
        <v>155</v>
      </c>
      <c r="AS76" s="2">
        <v>0</v>
      </c>
      <c r="AT76" s="2" t="s">
        <v>155</v>
      </c>
      <c r="AU76" s="2" t="s">
        <v>155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 t="s">
        <v>142</v>
      </c>
    </row>
    <row r="77" spans="1:99" s="2" customFormat="1" x14ac:dyDescent="0.25">
      <c r="A77" s="2" t="s">
        <v>709</v>
      </c>
      <c r="C77" s="2" t="s">
        <v>710</v>
      </c>
      <c r="D77" s="2">
        <v>2002</v>
      </c>
      <c r="E77" s="2">
        <f>2015-D77</f>
        <v>13</v>
      </c>
      <c r="F77" s="2">
        <v>78</v>
      </c>
      <c r="G77" s="2">
        <v>102</v>
      </c>
      <c r="H77" s="2">
        <v>183705</v>
      </c>
      <c r="I77" s="2">
        <v>121200</v>
      </c>
      <c r="J77" s="2">
        <v>93600</v>
      </c>
      <c r="K77" s="2">
        <v>121200</v>
      </c>
      <c r="L77" s="2">
        <f t="shared" si="24"/>
        <v>5279459880</v>
      </c>
      <c r="M77" s="2">
        <v>3070</v>
      </c>
      <c r="N77" s="2">
        <f t="shared" si="25"/>
        <v>133729200</v>
      </c>
      <c r="O77" s="2">
        <f t="shared" si="26"/>
        <v>4.796875</v>
      </c>
      <c r="P77" s="2">
        <f t="shared" si="27"/>
        <v>12423860.200000001</v>
      </c>
      <c r="Q77" s="2">
        <f t="shared" si="28"/>
        <v>12.4238602</v>
      </c>
      <c r="R77" s="2">
        <v>109440</v>
      </c>
      <c r="S77" s="2">
        <f t="shared" si="29"/>
        <v>283448.50559999997</v>
      </c>
      <c r="T77" s="2">
        <f t="shared" si="30"/>
        <v>70041600</v>
      </c>
      <c r="U77" s="2">
        <f t="shared" si="31"/>
        <v>3051187200000</v>
      </c>
      <c r="V77" s="2">
        <v>497086.67109000002</v>
      </c>
      <c r="W77" s="2">
        <f t="shared" si="32"/>
        <v>151.51201734823201</v>
      </c>
      <c r="X77" s="2">
        <f t="shared" si="33"/>
        <v>94.145232984419465</v>
      </c>
      <c r="Y77" s="2">
        <f t="shared" si="34"/>
        <v>12.125891948381161</v>
      </c>
      <c r="Z77" s="2">
        <f t="shared" si="35"/>
        <v>39.478736730646709</v>
      </c>
      <c r="AA77" s="2">
        <f t="shared" si="36"/>
        <v>1.3123181033030999</v>
      </c>
      <c r="AB77" s="2">
        <f t="shared" si="37"/>
        <v>1.5184129511787194</v>
      </c>
      <c r="AC77" s="2">
        <v>78</v>
      </c>
      <c r="AD77" s="2">
        <f t="shared" si="38"/>
        <v>0.50613765039290648</v>
      </c>
      <c r="AE77" s="2">
        <v>200.80500000000001</v>
      </c>
      <c r="AF77" s="2">
        <f t="shared" si="39"/>
        <v>22814.853420195439</v>
      </c>
      <c r="AG77" s="2">
        <f t="shared" si="40"/>
        <v>0.30254889600253237</v>
      </c>
      <c r="AH77" s="2">
        <f t="shared" si="41"/>
        <v>0.10760899985836751</v>
      </c>
      <c r="AI77" s="2">
        <f t="shared" si="42"/>
        <v>4077206640</v>
      </c>
      <c r="AJ77" s="2">
        <f t="shared" si="43"/>
        <v>115453728</v>
      </c>
      <c r="AK77" s="2">
        <f t="shared" si="44"/>
        <v>115.453728</v>
      </c>
      <c r="AL77" s="2" t="s">
        <v>711</v>
      </c>
      <c r="AM77" s="2" t="s">
        <v>155</v>
      </c>
      <c r="AN77" s="2" t="s">
        <v>155</v>
      </c>
      <c r="AO77" s="2" t="s">
        <v>712</v>
      </c>
      <c r="AP77" s="2" t="s">
        <v>713</v>
      </c>
      <c r="AQ77" s="2" t="s">
        <v>495</v>
      </c>
      <c r="AR77" s="2" t="s">
        <v>714</v>
      </c>
      <c r="AS77" s="2">
        <v>2</v>
      </c>
      <c r="AT77" s="2" t="s">
        <v>715</v>
      </c>
      <c r="AU77" s="2" t="s">
        <v>716</v>
      </c>
      <c r="AV77" s="2">
        <v>9</v>
      </c>
      <c r="AW77" s="5">
        <v>55</v>
      </c>
      <c r="AX77" s="5">
        <v>43</v>
      </c>
      <c r="AY77" s="5">
        <v>2</v>
      </c>
      <c r="AZ77" s="5">
        <v>1.2</v>
      </c>
      <c r="BA77" s="5">
        <v>0.7</v>
      </c>
      <c r="BB77" s="5">
        <v>1</v>
      </c>
      <c r="BC77" s="5">
        <v>13.2</v>
      </c>
      <c r="BD77" s="5">
        <v>3.7</v>
      </c>
      <c r="BE77" s="5">
        <v>5.9</v>
      </c>
      <c r="BF77" s="5">
        <v>32.5</v>
      </c>
      <c r="BG77" s="5">
        <v>10.199999999999999</v>
      </c>
      <c r="BH77" s="5">
        <v>8.1</v>
      </c>
      <c r="BI77" s="2">
        <v>0</v>
      </c>
      <c r="BJ77" s="2">
        <v>0</v>
      </c>
      <c r="BK77" s="5">
        <v>13.3</v>
      </c>
      <c r="BL77" s="5">
        <v>9.4</v>
      </c>
      <c r="BM77" s="2">
        <v>0</v>
      </c>
      <c r="BN77" s="5">
        <v>0.7</v>
      </c>
      <c r="BO77" s="5">
        <v>19958</v>
      </c>
      <c r="BP77" s="5">
        <v>6526</v>
      </c>
      <c r="BQ77" s="5">
        <v>43</v>
      </c>
      <c r="BR77" s="5">
        <v>14</v>
      </c>
      <c r="BS77" s="5">
        <v>0.14000000000000001</v>
      </c>
      <c r="BT77" s="5">
        <v>0.05</v>
      </c>
      <c r="BU77" s="5">
        <v>34135</v>
      </c>
      <c r="BV77" s="5">
        <v>74</v>
      </c>
      <c r="BW77" s="5">
        <v>0.24</v>
      </c>
      <c r="BX77" s="5">
        <v>381264</v>
      </c>
      <c r="BY77" s="5">
        <v>40438</v>
      </c>
      <c r="BZ77" s="5">
        <v>831</v>
      </c>
      <c r="CA77" s="5">
        <v>88</v>
      </c>
      <c r="CB77" s="5">
        <v>2.13</v>
      </c>
      <c r="CC77" s="5">
        <v>0.24</v>
      </c>
      <c r="CD77" s="5">
        <v>56</v>
      </c>
      <c r="CE77" s="5">
        <v>49</v>
      </c>
      <c r="CF77" s="5">
        <v>18</v>
      </c>
      <c r="CG77" s="5">
        <v>12</v>
      </c>
      <c r="CH77" s="5">
        <v>12</v>
      </c>
      <c r="CI77" s="5">
        <v>5</v>
      </c>
      <c r="CJ77" s="5">
        <v>8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5">
        <v>9</v>
      </c>
      <c r="CR77" s="5">
        <v>31</v>
      </c>
      <c r="CS77" s="5">
        <v>0.76661000000000001</v>
      </c>
      <c r="CT77" s="5">
        <v>0.82718000000000003</v>
      </c>
      <c r="CU77" s="2" t="s">
        <v>142</v>
      </c>
    </row>
    <row r="78" spans="1:99" s="2" customFormat="1" x14ac:dyDescent="0.25">
      <c r="A78" s="2" t="s">
        <v>717</v>
      </c>
      <c r="C78" s="2" t="s">
        <v>718</v>
      </c>
      <c r="F78" s="2">
        <v>0</v>
      </c>
      <c r="G78" s="2">
        <v>10.5</v>
      </c>
      <c r="H78" s="2">
        <v>0</v>
      </c>
      <c r="I78" s="2">
        <v>0</v>
      </c>
      <c r="J78" s="2">
        <v>3100</v>
      </c>
      <c r="K78" s="2">
        <v>3100</v>
      </c>
      <c r="L78" s="2">
        <f t="shared" si="24"/>
        <v>135035690</v>
      </c>
      <c r="M78" s="2">
        <v>811.32216423</v>
      </c>
      <c r="N78" s="2">
        <f t="shared" si="25"/>
        <v>35341193.473858804</v>
      </c>
      <c r="O78" s="2">
        <f t="shared" si="26"/>
        <v>1.267690881609375</v>
      </c>
      <c r="P78" s="2">
        <f t="shared" si="27"/>
        <v>3283307.2135358178</v>
      </c>
      <c r="Q78" s="2">
        <f t="shared" si="28"/>
        <v>3.2833072135358181</v>
      </c>
      <c r="R78" s="2">
        <v>0</v>
      </c>
      <c r="S78" s="2">
        <f t="shared" si="29"/>
        <v>0</v>
      </c>
      <c r="T78" s="2">
        <f t="shared" si="30"/>
        <v>0</v>
      </c>
      <c r="U78" s="2">
        <f t="shared" si="31"/>
        <v>0</v>
      </c>
      <c r="V78" s="2">
        <v>73064.039118000001</v>
      </c>
      <c r="W78" s="2">
        <f t="shared" si="32"/>
        <v>22.2699191231664</v>
      </c>
      <c r="X78" s="2">
        <f t="shared" si="33"/>
        <v>13.837890624714493</v>
      </c>
      <c r="Y78" s="2">
        <f t="shared" si="34"/>
        <v>3.4670313647853046</v>
      </c>
      <c r="Z78" s="2">
        <f t="shared" si="35"/>
        <v>3.8209148228082133</v>
      </c>
      <c r="AA78" s="2">
        <f t="shared" si="36"/>
        <v>5.824046501313985</v>
      </c>
      <c r="AB78" s="2" t="e">
        <f t="shared" si="37"/>
        <v>#DIV/0!</v>
      </c>
      <c r="AC78" s="2">
        <v>0</v>
      </c>
      <c r="AD78" s="2" t="e">
        <f t="shared" si="38"/>
        <v>#DIV/0!</v>
      </c>
      <c r="AE78" s="2" t="s">
        <v>155</v>
      </c>
      <c r="AF78" s="2">
        <f t="shared" si="39"/>
        <v>0</v>
      </c>
      <c r="AG78" s="2">
        <f t="shared" si="40"/>
        <v>5.6960290956251679E-2</v>
      </c>
      <c r="AH78" s="2">
        <f t="shared" si="41"/>
        <v>0.85865304602028614</v>
      </c>
      <c r="AI78" s="2">
        <f t="shared" si="42"/>
        <v>135035690</v>
      </c>
      <c r="AJ78" s="2">
        <f t="shared" si="43"/>
        <v>3823788</v>
      </c>
      <c r="AK78" s="2">
        <f t="shared" si="44"/>
        <v>3.823788</v>
      </c>
      <c r="AL78" s="2" t="s">
        <v>719</v>
      </c>
      <c r="AM78" s="2" t="s">
        <v>155</v>
      </c>
      <c r="AN78" s="2" t="s">
        <v>720</v>
      </c>
      <c r="AO78" s="2" t="s">
        <v>155</v>
      </c>
      <c r="AP78" s="2" t="s">
        <v>155</v>
      </c>
      <c r="AQ78" s="2" t="s">
        <v>155</v>
      </c>
      <c r="AR78" s="2" t="s">
        <v>155</v>
      </c>
      <c r="AS78" s="2">
        <v>0</v>
      </c>
      <c r="AT78" s="2" t="s">
        <v>155</v>
      </c>
      <c r="AU78" s="2" t="s">
        <v>155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 t="s">
        <v>173</v>
      </c>
    </row>
    <row r="79" spans="1:99" s="2" customFormat="1" x14ac:dyDescent="0.25">
      <c r="A79" s="2" t="s">
        <v>721</v>
      </c>
      <c r="B79" s="2" t="s">
        <v>272</v>
      </c>
      <c r="C79" s="2" t="s">
        <v>722</v>
      </c>
      <c r="D79" s="2">
        <v>1944</v>
      </c>
      <c r="E79" s="2">
        <f t="shared" ref="E79:E84" si="45">2015-D79</f>
        <v>71</v>
      </c>
      <c r="F79" s="2">
        <v>0</v>
      </c>
      <c r="G79" s="2">
        <v>55</v>
      </c>
      <c r="H79" s="2">
        <v>0</v>
      </c>
      <c r="I79" s="2">
        <v>0</v>
      </c>
      <c r="J79" s="2">
        <v>0</v>
      </c>
      <c r="K79" s="2">
        <v>0</v>
      </c>
      <c r="L79" s="2">
        <f t="shared" si="24"/>
        <v>0</v>
      </c>
      <c r="M79" s="2">
        <v>8700.6962707000002</v>
      </c>
      <c r="N79" s="2">
        <f t="shared" si="25"/>
        <v>379002329.55169201</v>
      </c>
      <c r="O79" s="2">
        <f t="shared" si="26"/>
        <v>13.59483792296875</v>
      </c>
      <c r="P79" s="2">
        <f t="shared" si="27"/>
        <v>35210499.710045002</v>
      </c>
      <c r="Q79" s="2">
        <f t="shared" si="28"/>
        <v>35.210499710045006</v>
      </c>
      <c r="R79" s="2">
        <v>0</v>
      </c>
      <c r="S79" s="2">
        <f t="shared" si="29"/>
        <v>0</v>
      </c>
      <c r="T79" s="2">
        <f t="shared" si="30"/>
        <v>0</v>
      </c>
      <c r="U79" s="2">
        <f t="shared" si="31"/>
        <v>0</v>
      </c>
      <c r="V79" s="2">
        <v>1020879.2340000001</v>
      </c>
      <c r="W79" s="2">
        <f t="shared" si="32"/>
        <v>311.16399052319997</v>
      </c>
      <c r="X79" s="2">
        <f t="shared" si="33"/>
        <v>193.34840164419603</v>
      </c>
      <c r="Y79" s="2">
        <f t="shared" si="34"/>
        <v>14.792723146603166</v>
      </c>
      <c r="Z79" s="2">
        <f t="shared" si="35"/>
        <v>0</v>
      </c>
      <c r="AA79" s="2" t="e">
        <f t="shared" si="36"/>
        <v>#DIV/0!</v>
      </c>
      <c r="AB79" s="2" t="e">
        <f t="shared" si="37"/>
        <v>#DIV/0!</v>
      </c>
      <c r="AC79" s="2">
        <v>0</v>
      </c>
      <c r="AD79" s="2" t="e">
        <f t="shared" si="38"/>
        <v>#DIV/0!</v>
      </c>
      <c r="AE79" s="2">
        <v>1631.67</v>
      </c>
      <c r="AF79" s="2">
        <f t="shared" si="39"/>
        <v>0</v>
      </c>
      <c r="AG79" s="2">
        <f t="shared" si="40"/>
        <v>0</v>
      </c>
      <c r="AH79" s="2" t="e">
        <f t="shared" si="41"/>
        <v>#DIV/0!</v>
      </c>
      <c r="AI79" s="2">
        <f t="shared" si="42"/>
        <v>0</v>
      </c>
      <c r="AJ79" s="2">
        <f t="shared" si="43"/>
        <v>0</v>
      </c>
      <c r="AK79" s="2">
        <f t="shared" si="44"/>
        <v>0</v>
      </c>
      <c r="AL79" s="2" t="s">
        <v>723</v>
      </c>
      <c r="AM79" s="2" t="s">
        <v>155</v>
      </c>
      <c r="AN79" s="2" t="s">
        <v>272</v>
      </c>
      <c r="AO79" s="2" t="s">
        <v>275</v>
      </c>
      <c r="AP79" s="2" t="s">
        <v>276</v>
      </c>
      <c r="AQ79" s="2" t="s">
        <v>277</v>
      </c>
      <c r="AR79" s="2" t="s">
        <v>278</v>
      </c>
      <c r="AS79" s="2">
        <v>3</v>
      </c>
      <c r="AT79" s="2" t="s">
        <v>279</v>
      </c>
      <c r="AU79" s="2" t="s">
        <v>280</v>
      </c>
      <c r="AV79" s="2">
        <v>11</v>
      </c>
      <c r="AW79" s="5">
        <v>38</v>
      </c>
      <c r="AX79" s="5">
        <v>60</v>
      </c>
      <c r="AY79" s="5">
        <v>2</v>
      </c>
      <c r="AZ79" s="5">
        <v>0.5</v>
      </c>
      <c r="BA79" s="5">
        <v>0.1</v>
      </c>
      <c r="BB79" s="5">
        <v>0.5</v>
      </c>
      <c r="BC79" s="5">
        <v>0.3</v>
      </c>
      <c r="BD79" s="2">
        <v>0</v>
      </c>
      <c r="BE79" s="5">
        <v>0.2</v>
      </c>
      <c r="BF79" s="5">
        <v>68.400000000000006</v>
      </c>
      <c r="BG79" s="5">
        <v>8.1999999999999993</v>
      </c>
      <c r="BH79" s="5">
        <v>16.3</v>
      </c>
      <c r="BI79" s="2">
        <v>0</v>
      </c>
      <c r="BJ79" s="2">
        <v>0</v>
      </c>
      <c r="BK79" s="5">
        <v>4.0999999999999996</v>
      </c>
      <c r="BL79" s="5">
        <v>1.1000000000000001</v>
      </c>
      <c r="BM79" s="2">
        <v>0</v>
      </c>
      <c r="BN79" s="5">
        <v>0.2</v>
      </c>
      <c r="BO79" s="5">
        <v>284574</v>
      </c>
      <c r="BP79" s="5">
        <v>29057</v>
      </c>
      <c r="BQ79" s="5">
        <v>179</v>
      </c>
      <c r="BR79" s="5">
        <v>18</v>
      </c>
      <c r="BS79" s="5">
        <v>0.16</v>
      </c>
      <c r="BT79" s="5">
        <v>0.02</v>
      </c>
      <c r="BU79" s="5">
        <v>354847</v>
      </c>
      <c r="BV79" s="5">
        <v>223</v>
      </c>
      <c r="BW79" s="5">
        <v>0.2</v>
      </c>
      <c r="BX79" s="5">
        <v>1484673</v>
      </c>
      <c r="BY79" s="5">
        <v>66856</v>
      </c>
      <c r="BZ79" s="5">
        <v>933</v>
      </c>
      <c r="CA79" s="5">
        <v>42</v>
      </c>
      <c r="CB79" s="5">
        <v>1.03</v>
      </c>
      <c r="CC79" s="5">
        <v>0.05</v>
      </c>
      <c r="CD79" s="5">
        <v>4</v>
      </c>
      <c r="CE79" s="5">
        <v>10</v>
      </c>
      <c r="CF79" s="5">
        <v>12</v>
      </c>
      <c r="CG79" s="5">
        <v>12</v>
      </c>
      <c r="CH79" s="5">
        <v>45</v>
      </c>
      <c r="CI79" s="5">
        <v>34</v>
      </c>
      <c r="CJ79" s="5">
        <v>54</v>
      </c>
      <c r="CK79" s="2">
        <v>0</v>
      </c>
      <c r="CL79" s="5">
        <v>1</v>
      </c>
      <c r="CM79" s="2">
        <v>0</v>
      </c>
      <c r="CN79" s="2">
        <v>0</v>
      </c>
      <c r="CO79" s="2">
        <v>0</v>
      </c>
      <c r="CP79" s="2">
        <v>0</v>
      </c>
      <c r="CQ79" s="5">
        <v>5</v>
      </c>
      <c r="CR79" s="5">
        <v>23</v>
      </c>
      <c r="CS79" s="5">
        <v>0.70635000000000003</v>
      </c>
      <c r="CT79" s="5">
        <v>0.16061</v>
      </c>
      <c r="CU79" s="2" t="s">
        <v>173</v>
      </c>
    </row>
    <row r="80" spans="1:99" s="2" customFormat="1" x14ac:dyDescent="0.25">
      <c r="A80" s="2" t="s">
        <v>724</v>
      </c>
      <c r="C80" s="2" t="s">
        <v>725</v>
      </c>
      <c r="D80" s="2">
        <v>1963</v>
      </c>
      <c r="E80" s="2">
        <f t="shared" si="45"/>
        <v>52</v>
      </c>
      <c r="F80" s="2">
        <v>0</v>
      </c>
      <c r="G80" s="2">
        <v>30.001000000000001</v>
      </c>
      <c r="H80" s="2">
        <v>-98</v>
      </c>
      <c r="I80" s="2">
        <v>414100</v>
      </c>
      <c r="J80" s="2">
        <v>414100</v>
      </c>
      <c r="K80" s="2">
        <v>414100</v>
      </c>
      <c r="L80" s="2">
        <f t="shared" si="24"/>
        <v>18038154590</v>
      </c>
      <c r="M80" s="2">
        <v>31165.756957000001</v>
      </c>
      <c r="N80" s="2">
        <f t="shared" si="25"/>
        <v>1357580373.0469201</v>
      </c>
      <c r="O80" s="2">
        <f t="shared" si="26"/>
        <v>48.696495245312505</v>
      </c>
      <c r="P80" s="2">
        <f t="shared" si="27"/>
        <v>126123455.19900502</v>
      </c>
      <c r="Q80" s="2">
        <f t="shared" si="28"/>
        <v>126.12345519900504</v>
      </c>
      <c r="R80" s="2">
        <v>-98</v>
      </c>
      <c r="S80" s="2">
        <f t="shared" si="29"/>
        <v>-253.81901999999997</v>
      </c>
      <c r="T80" s="2">
        <f t="shared" si="30"/>
        <v>-62720</v>
      </c>
      <c r="U80" s="2">
        <f t="shared" si="31"/>
        <v>-2732240000</v>
      </c>
      <c r="V80" s="2">
        <v>31165.756957000001</v>
      </c>
      <c r="W80" s="2">
        <f t="shared" si="32"/>
        <v>9.4993227204936002</v>
      </c>
      <c r="X80" s="2">
        <f t="shared" si="33"/>
        <v>5.9026073731140585</v>
      </c>
      <c r="Y80" s="2">
        <f t="shared" si="34"/>
        <v>0.23861052891366205</v>
      </c>
      <c r="Z80" s="2">
        <f t="shared" si="35"/>
        <v>13.286988341998205</v>
      </c>
      <c r="AA80" s="2">
        <f t="shared" si="36"/>
        <v>1.8597531355448619E-2</v>
      </c>
      <c r="AB80" s="2" t="e">
        <f t="shared" si="37"/>
        <v>#DIV/0!</v>
      </c>
      <c r="AC80" s="2">
        <v>0</v>
      </c>
      <c r="AD80" s="2" t="e">
        <f t="shared" si="38"/>
        <v>#DIV/0!</v>
      </c>
      <c r="AE80" s="2">
        <v>116.667</v>
      </c>
      <c r="AF80" s="2">
        <f t="shared" si="39"/>
        <v>-2.0124651580430406</v>
      </c>
      <c r="AG80" s="2">
        <f t="shared" si="40"/>
        <v>3.1958708986556388E-2</v>
      </c>
      <c r="AH80" s="2">
        <f t="shared" si="41"/>
        <v>0.24692127867818506</v>
      </c>
      <c r="AI80" s="2">
        <f t="shared" si="42"/>
        <v>18038154590</v>
      </c>
      <c r="AJ80" s="2">
        <f t="shared" si="43"/>
        <v>510784068</v>
      </c>
      <c r="AK80" s="2">
        <f t="shared" si="44"/>
        <v>510.78406799999999</v>
      </c>
      <c r="AL80" s="2" t="s">
        <v>177</v>
      </c>
      <c r="AM80" s="2" t="s">
        <v>155</v>
      </c>
      <c r="AN80" s="2" t="s">
        <v>178</v>
      </c>
      <c r="AO80" s="2" t="s">
        <v>179</v>
      </c>
      <c r="AP80" s="2" t="s">
        <v>180</v>
      </c>
      <c r="AQ80" s="2" t="s">
        <v>169</v>
      </c>
      <c r="AR80" s="2" t="s">
        <v>181</v>
      </c>
      <c r="AS80" s="2">
        <v>2</v>
      </c>
      <c r="AT80" s="2" t="s">
        <v>182</v>
      </c>
      <c r="AU80" s="2" t="s">
        <v>183</v>
      </c>
      <c r="AV80" s="2">
        <v>9</v>
      </c>
      <c r="AW80" s="5">
        <v>33</v>
      </c>
      <c r="AX80" s="5">
        <v>66</v>
      </c>
      <c r="AY80" s="5">
        <v>1</v>
      </c>
      <c r="AZ80" s="5">
        <v>0.2</v>
      </c>
      <c r="BA80" s="5">
        <v>0.5</v>
      </c>
      <c r="BB80" s="5">
        <v>1</v>
      </c>
      <c r="BC80" s="5">
        <v>7.3</v>
      </c>
      <c r="BD80" s="5">
        <v>1.1000000000000001</v>
      </c>
      <c r="BE80" s="5">
        <v>2.8</v>
      </c>
      <c r="BF80" s="5">
        <v>17.399999999999999</v>
      </c>
      <c r="BG80" s="5">
        <v>19.7</v>
      </c>
      <c r="BH80" s="5">
        <v>11.8</v>
      </c>
      <c r="BI80" s="2">
        <v>0</v>
      </c>
      <c r="BJ80" s="2">
        <v>0</v>
      </c>
      <c r="BK80" s="5">
        <v>20</v>
      </c>
      <c r="BL80" s="5">
        <v>18.100000000000001</v>
      </c>
      <c r="BM80" s="2">
        <v>0</v>
      </c>
      <c r="BN80" s="5">
        <v>0.2</v>
      </c>
      <c r="BO80" s="5">
        <v>14729</v>
      </c>
      <c r="BP80" s="5">
        <v>3898</v>
      </c>
      <c r="BQ80" s="5">
        <v>72</v>
      </c>
      <c r="BR80" s="5">
        <v>19</v>
      </c>
      <c r="BS80" s="5">
        <v>0.19</v>
      </c>
      <c r="BT80" s="5">
        <v>0.05</v>
      </c>
      <c r="BU80" s="5">
        <v>24370</v>
      </c>
      <c r="BV80" s="5">
        <v>119</v>
      </c>
      <c r="BW80" s="5">
        <v>0.31</v>
      </c>
      <c r="BX80" s="5">
        <v>156046</v>
      </c>
      <c r="BY80" s="5">
        <v>14770</v>
      </c>
      <c r="BZ80" s="5">
        <v>765</v>
      </c>
      <c r="CA80" s="5">
        <v>72</v>
      </c>
      <c r="CB80" s="5">
        <v>1.49</v>
      </c>
      <c r="CC80" s="5">
        <v>0.15</v>
      </c>
      <c r="CD80" s="5">
        <v>39</v>
      </c>
      <c r="CE80" s="5">
        <v>46</v>
      </c>
      <c r="CF80" s="5">
        <v>28</v>
      </c>
      <c r="CG80" s="5">
        <v>15</v>
      </c>
      <c r="CH80" s="5">
        <v>18</v>
      </c>
      <c r="CI80" s="5">
        <v>7</v>
      </c>
      <c r="CJ80" s="5">
        <v>10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5">
        <v>9</v>
      </c>
      <c r="CR80" s="5">
        <v>30</v>
      </c>
      <c r="CS80" s="5">
        <v>0.63144999999999996</v>
      </c>
      <c r="CT80" s="5">
        <v>7.3249999999999996E-2</v>
      </c>
      <c r="CU80" s="2" t="s">
        <v>173</v>
      </c>
    </row>
    <row r="81" spans="1:99" s="2" customFormat="1" x14ac:dyDescent="0.25">
      <c r="A81" s="2" t="s">
        <v>726</v>
      </c>
      <c r="B81" s="2" t="s">
        <v>342</v>
      </c>
      <c r="C81" s="2" t="s">
        <v>727</v>
      </c>
      <c r="D81" s="2">
        <v>1919</v>
      </c>
      <c r="E81" s="2">
        <f t="shared" si="45"/>
        <v>96</v>
      </c>
      <c r="F81" s="2">
        <v>160</v>
      </c>
      <c r="G81" s="2">
        <v>160</v>
      </c>
      <c r="H81" s="2">
        <v>-98</v>
      </c>
      <c r="I81" s="2">
        <v>288800</v>
      </c>
      <c r="J81" s="2">
        <v>288800</v>
      </c>
      <c r="K81" s="2">
        <v>288800</v>
      </c>
      <c r="L81" s="2">
        <f t="shared" si="24"/>
        <v>12580099120</v>
      </c>
      <c r="M81" s="2">
        <v>6510</v>
      </c>
      <c r="N81" s="2">
        <f t="shared" si="25"/>
        <v>283575600</v>
      </c>
      <c r="O81" s="2">
        <f t="shared" si="26"/>
        <v>10.171875</v>
      </c>
      <c r="P81" s="2">
        <f t="shared" si="27"/>
        <v>26345058.600000001</v>
      </c>
      <c r="Q81" s="2">
        <f t="shared" si="28"/>
        <v>26.345058600000002</v>
      </c>
      <c r="R81" s="2">
        <v>-98</v>
      </c>
      <c r="S81" s="2">
        <f t="shared" si="29"/>
        <v>-253.81901999999997</v>
      </c>
      <c r="T81" s="2">
        <f t="shared" si="30"/>
        <v>-62720</v>
      </c>
      <c r="U81" s="2">
        <f t="shared" si="31"/>
        <v>-2732240000</v>
      </c>
      <c r="V81" s="2">
        <v>679187.34207000001</v>
      </c>
      <c r="W81" s="2">
        <f t="shared" si="32"/>
        <v>207.01630186293599</v>
      </c>
      <c r="X81" s="2">
        <f t="shared" si="33"/>
        <v>128.63400746400558</v>
      </c>
      <c r="Y81" s="2">
        <f t="shared" si="34"/>
        <v>11.37757881839463</v>
      </c>
      <c r="Z81" s="2">
        <f t="shared" si="35"/>
        <v>44.362417358898298</v>
      </c>
      <c r="AA81" s="2">
        <f t="shared" si="36"/>
        <v>0.58113260828218194</v>
      </c>
      <c r="AB81" s="2">
        <f t="shared" si="37"/>
        <v>0.83179532547934298</v>
      </c>
      <c r="AC81" s="2">
        <v>160</v>
      </c>
      <c r="AD81" s="2">
        <f t="shared" si="38"/>
        <v>0.27726510849311437</v>
      </c>
      <c r="AE81" s="2">
        <v>63.863</v>
      </c>
      <c r="AF81" s="2">
        <f t="shared" si="39"/>
        <v>-9.634408602150538</v>
      </c>
      <c r="AG81" s="2">
        <f t="shared" si="40"/>
        <v>0.23346738663093305</v>
      </c>
      <c r="AH81" s="2">
        <f t="shared" si="41"/>
        <v>7.3955396177937491E-2</v>
      </c>
      <c r="AI81" s="2">
        <f t="shared" si="42"/>
        <v>12580099120</v>
      </c>
      <c r="AJ81" s="2">
        <f t="shared" si="43"/>
        <v>356229024</v>
      </c>
      <c r="AK81" s="2">
        <f t="shared" si="44"/>
        <v>356.22902399999998</v>
      </c>
      <c r="AL81" s="2" t="s">
        <v>187</v>
      </c>
      <c r="AM81" s="2" t="s">
        <v>155</v>
      </c>
      <c r="AN81" s="2" t="s">
        <v>188</v>
      </c>
      <c r="AO81" s="2" t="s">
        <v>189</v>
      </c>
      <c r="AP81" s="2" t="s">
        <v>190</v>
      </c>
      <c r="AQ81" s="2" t="s">
        <v>169</v>
      </c>
      <c r="AR81" s="2" t="s">
        <v>191</v>
      </c>
      <c r="AS81" s="2">
        <v>1</v>
      </c>
      <c r="AT81" s="2" t="s">
        <v>192</v>
      </c>
      <c r="AU81" s="2" t="s">
        <v>193</v>
      </c>
      <c r="AV81" s="2">
        <v>11</v>
      </c>
      <c r="AW81" s="5">
        <v>25</v>
      </c>
      <c r="AX81" s="5">
        <v>74</v>
      </c>
      <c r="AY81" s="5">
        <v>1</v>
      </c>
      <c r="AZ81" s="5">
        <v>0.4</v>
      </c>
      <c r="BA81" s="5">
        <v>0.3</v>
      </c>
      <c r="BB81" s="5">
        <v>0.1</v>
      </c>
      <c r="BC81" s="5">
        <v>0.8</v>
      </c>
      <c r="BD81" s="2">
        <v>0</v>
      </c>
      <c r="BE81" s="5">
        <v>0.4</v>
      </c>
      <c r="BF81" s="5">
        <v>51.9</v>
      </c>
      <c r="BG81" s="5">
        <v>15.9</v>
      </c>
      <c r="BH81" s="5">
        <v>26.7</v>
      </c>
      <c r="BI81" s="2">
        <v>0</v>
      </c>
      <c r="BJ81" s="2">
        <v>0</v>
      </c>
      <c r="BK81" s="5">
        <v>1.5</v>
      </c>
      <c r="BL81" s="5">
        <v>1.6</v>
      </c>
      <c r="BM81" s="2">
        <v>0</v>
      </c>
      <c r="BN81" s="5">
        <v>0.5</v>
      </c>
      <c r="BO81" s="5">
        <v>40122</v>
      </c>
      <c r="BP81" s="5">
        <v>4847</v>
      </c>
      <c r="BQ81" s="5">
        <v>159</v>
      </c>
      <c r="BR81" s="5">
        <v>19</v>
      </c>
      <c r="BS81" s="5">
        <v>0.19</v>
      </c>
      <c r="BT81" s="5">
        <v>0.02</v>
      </c>
      <c r="BU81" s="5">
        <v>53422</v>
      </c>
      <c r="BV81" s="5">
        <v>212</v>
      </c>
      <c r="BW81" s="5">
        <v>0.25</v>
      </c>
      <c r="BX81" s="5">
        <v>78432</v>
      </c>
      <c r="BY81" s="5">
        <v>6106</v>
      </c>
      <c r="BZ81" s="5">
        <v>311</v>
      </c>
      <c r="CA81" s="5">
        <v>24</v>
      </c>
      <c r="CB81" s="5">
        <v>1.37</v>
      </c>
      <c r="CC81" s="5">
        <v>0.11</v>
      </c>
      <c r="CD81" s="5">
        <v>11</v>
      </c>
      <c r="CE81" s="5">
        <v>15</v>
      </c>
      <c r="CF81" s="5">
        <v>10</v>
      </c>
      <c r="CG81" s="5">
        <v>6</v>
      </c>
      <c r="CH81" s="5">
        <v>42</v>
      </c>
      <c r="CI81" s="5">
        <v>33</v>
      </c>
      <c r="CJ81" s="5">
        <v>65</v>
      </c>
      <c r="CK81" s="5">
        <v>1</v>
      </c>
      <c r="CL81" s="5">
        <v>1</v>
      </c>
      <c r="CM81" s="2">
        <v>0</v>
      </c>
      <c r="CN81" s="2">
        <v>0</v>
      </c>
      <c r="CO81" s="2">
        <v>0</v>
      </c>
      <c r="CP81" s="2">
        <v>0</v>
      </c>
      <c r="CQ81" s="5">
        <v>3</v>
      </c>
      <c r="CR81" s="5">
        <v>12</v>
      </c>
      <c r="CS81" s="5">
        <v>0.40243000000000001</v>
      </c>
      <c r="CT81" s="2">
        <v>0</v>
      </c>
      <c r="CU81" s="2" t="s">
        <v>142</v>
      </c>
    </row>
    <row r="82" spans="1:99" s="2" customFormat="1" x14ac:dyDescent="0.25">
      <c r="A82" s="2" t="s">
        <v>728</v>
      </c>
      <c r="B82" s="2" t="s">
        <v>342</v>
      </c>
      <c r="C82" s="2" t="s">
        <v>729</v>
      </c>
      <c r="D82" s="2">
        <v>1942</v>
      </c>
      <c r="E82" s="2">
        <f t="shared" si="45"/>
        <v>73</v>
      </c>
      <c r="F82" s="2">
        <v>0</v>
      </c>
      <c r="G82" s="2">
        <v>16</v>
      </c>
      <c r="H82" s="2">
        <v>820</v>
      </c>
      <c r="I82" s="2">
        <v>126000</v>
      </c>
      <c r="J82" s="2">
        <v>126000</v>
      </c>
      <c r="K82" s="2">
        <v>126000</v>
      </c>
      <c r="L82" s="2">
        <f t="shared" si="24"/>
        <v>5488547400</v>
      </c>
      <c r="M82" s="2">
        <v>1605</v>
      </c>
      <c r="N82" s="2">
        <f t="shared" si="25"/>
        <v>69913800</v>
      </c>
      <c r="O82" s="2">
        <f t="shared" si="26"/>
        <v>2.5078125</v>
      </c>
      <c r="P82" s="2">
        <f t="shared" si="27"/>
        <v>6495210.2999999998</v>
      </c>
      <c r="Q82" s="2">
        <f t="shared" si="28"/>
        <v>6.4952103000000001</v>
      </c>
      <c r="R82" s="2">
        <v>-98</v>
      </c>
      <c r="S82" s="2">
        <f t="shared" si="29"/>
        <v>-253.81901999999997</v>
      </c>
      <c r="T82" s="2">
        <f t="shared" si="30"/>
        <v>-62720</v>
      </c>
      <c r="U82" s="2">
        <f t="shared" si="31"/>
        <v>-2732240000</v>
      </c>
      <c r="W82" s="2">
        <f t="shared" si="32"/>
        <v>0</v>
      </c>
      <c r="X82" s="2">
        <f t="shared" si="33"/>
        <v>0</v>
      </c>
      <c r="Y82" s="2">
        <f t="shared" si="34"/>
        <v>0</v>
      </c>
      <c r="Z82" s="2">
        <f t="shared" si="35"/>
        <v>78.504492675265823</v>
      </c>
      <c r="AA82" s="2">
        <f t="shared" si="36"/>
        <v>0</v>
      </c>
      <c r="AB82" s="2" t="e">
        <f t="shared" si="37"/>
        <v>#DIV/0!</v>
      </c>
      <c r="AC82" s="2">
        <v>0</v>
      </c>
      <c r="AD82" s="2" t="e">
        <f t="shared" si="38"/>
        <v>#DIV/0!</v>
      </c>
      <c r="AE82" s="2" t="s">
        <v>155</v>
      </c>
      <c r="AF82" s="2">
        <f t="shared" si="39"/>
        <v>-39.077881619937692</v>
      </c>
      <c r="AG82" s="2">
        <f t="shared" si="40"/>
        <v>0.83206739814687469</v>
      </c>
      <c r="AH82" s="2">
        <f t="shared" si="41"/>
        <v>4.1791750247460915E-2</v>
      </c>
      <c r="AI82" s="2">
        <f t="shared" si="42"/>
        <v>5488547400</v>
      </c>
      <c r="AJ82" s="2">
        <f t="shared" si="43"/>
        <v>155418480</v>
      </c>
      <c r="AK82" s="2">
        <f t="shared" si="44"/>
        <v>155.41847999999999</v>
      </c>
      <c r="AL82" s="2" t="s">
        <v>155</v>
      </c>
      <c r="AM82" s="2" t="s">
        <v>155</v>
      </c>
      <c r="AN82" s="2" t="s">
        <v>155</v>
      </c>
      <c r="AO82" s="2" t="s">
        <v>155</v>
      </c>
      <c r="AP82" s="2" t="s">
        <v>155</v>
      </c>
      <c r="AQ82" s="2" t="s">
        <v>155</v>
      </c>
      <c r="AR82" s="2" t="s">
        <v>155</v>
      </c>
      <c r="AS82" s="2">
        <v>0</v>
      </c>
      <c r="AT82" s="2" t="s">
        <v>155</v>
      </c>
      <c r="AU82" s="2" t="s">
        <v>155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 t="s">
        <v>142</v>
      </c>
    </row>
    <row r="83" spans="1:99" s="2" customFormat="1" x14ac:dyDescent="0.25">
      <c r="A83" s="2" t="s">
        <v>730</v>
      </c>
      <c r="B83" s="2" t="s">
        <v>342</v>
      </c>
      <c r="C83" s="2" t="s">
        <v>731</v>
      </c>
      <c r="D83" s="2">
        <v>1942</v>
      </c>
      <c r="E83" s="2">
        <f t="shared" si="45"/>
        <v>73</v>
      </c>
      <c r="F83" s="2">
        <v>45</v>
      </c>
      <c r="G83" s="2">
        <v>45</v>
      </c>
      <c r="H83" s="2">
        <v>54800</v>
      </c>
      <c r="I83" s="2">
        <v>126000</v>
      </c>
      <c r="J83" s="2">
        <v>126000</v>
      </c>
      <c r="K83" s="2">
        <v>126000</v>
      </c>
      <c r="L83" s="2">
        <f t="shared" si="24"/>
        <v>5488547400</v>
      </c>
      <c r="M83" s="2">
        <v>1605</v>
      </c>
      <c r="N83" s="2">
        <f t="shared" si="25"/>
        <v>69913800</v>
      </c>
      <c r="O83" s="2">
        <f t="shared" si="26"/>
        <v>2.5078125</v>
      </c>
      <c r="P83" s="2">
        <f t="shared" si="27"/>
        <v>6495210.2999999998</v>
      </c>
      <c r="Q83" s="2">
        <f t="shared" si="28"/>
        <v>6.4952103000000001</v>
      </c>
      <c r="R83" s="2">
        <v>-98</v>
      </c>
      <c r="S83" s="2">
        <f t="shared" si="29"/>
        <v>-253.81901999999997</v>
      </c>
      <c r="T83" s="2">
        <f t="shared" si="30"/>
        <v>-62720</v>
      </c>
      <c r="U83" s="2">
        <f t="shared" si="31"/>
        <v>-2732240000</v>
      </c>
      <c r="V83" s="2">
        <v>111452.7099</v>
      </c>
      <c r="W83" s="2">
        <f t="shared" si="32"/>
        <v>33.970785977519995</v>
      </c>
      <c r="X83" s="2">
        <f t="shared" si="33"/>
        <v>21.1084745388006</v>
      </c>
      <c r="Y83" s="2">
        <f t="shared" si="34"/>
        <v>3.7601388106691291</v>
      </c>
      <c r="Z83" s="2">
        <f t="shared" si="35"/>
        <v>78.504492675265823</v>
      </c>
      <c r="AA83" s="2">
        <f t="shared" si="36"/>
        <v>0.21857623351817621</v>
      </c>
      <c r="AB83" s="2">
        <f t="shared" si="37"/>
        <v>5.2336328450177216</v>
      </c>
      <c r="AC83" s="2">
        <v>45</v>
      </c>
      <c r="AD83" s="2">
        <f t="shared" si="38"/>
        <v>1.7445442816725738</v>
      </c>
      <c r="AE83" s="2">
        <v>334.84100000000001</v>
      </c>
      <c r="AF83" s="2">
        <f t="shared" si="39"/>
        <v>-39.077881619937692</v>
      </c>
      <c r="AG83" s="2">
        <f t="shared" si="40"/>
        <v>0.83206739814687469</v>
      </c>
      <c r="AH83" s="2">
        <f t="shared" si="41"/>
        <v>4.1791750247460915E-2</v>
      </c>
      <c r="AI83" s="2">
        <f t="shared" si="42"/>
        <v>5488547400</v>
      </c>
      <c r="AJ83" s="2">
        <f t="shared" si="43"/>
        <v>155418480</v>
      </c>
      <c r="AK83" s="2">
        <f t="shared" si="44"/>
        <v>155.41847999999999</v>
      </c>
      <c r="AL83" s="2" t="s">
        <v>344</v>
      </c>
      <c r="AM83" s="2" t="s">
        <v>345</v>
      </c>
      <c r="AN83" s="2" t="s">
        <v>346</v>
      </c>
      <c r="AO83" s="2" t="s">
        <v>347</v>
      </c>
      <c r="AP83" s="2" t="s">
        <v>348</v>
      </c>
      <c r="AQ83" s="2" t="s">
        <v>277</v>
      </c>
      <c r="AR83" s="2" t="s">
        <v>349</v>
      </c>
      <c r="AS83" s="2">
        <v>2</v>
      </c>
      <c r="AT83" s="2" t="s">
        <v>350</v>
      </c>
      <c r="AU83" s="2" t="s">
        <v>351</v>
      </c>
      <c r="AV83" s="2">
        <v>11</v>
      </c>
      <c r="AW83" s="5">
        <v>89</v>
      </c>
      <c r="AX83" s="5">
        <v>11</v>
      </c>
      <c r="AY83" s="2">
        <v>0</v>
      </c>
      <c r="AZ83" s="5">
        <v>2</v>
      </c>
      <c r="BA83" s="2">
        <v>0</v>
      </c>
      <c r="BB83" s="2">
        <v>0</v>
      </c>
      <c r="BC83" s="2">
        <v>0</v>
      </c>
      <c r="BD83" s="2">
        <v>0</v>
      </c>
      <c r="BE83" s="5">
        <v>0.1</v>
      </c>
      <c r="BF83" s="5">
        <v>83</v>
      </c>
      <c r="BG83" s="5">
        <v>2.6</v>
      </c>
      <c r="BH83" s="5">
        <v>12</v>
      </c>
      <c r="BI83" s="2">
        <v>0</v>
      </c>
      <c r="BJ83" s="2">
        <v>0</v>
      </c>
      <c r="BK83" s="5">
        <v>0.2</v>
      </c>
      <c r="BL83" s="5">
        <v>0.1</v>
      </c>
      <c r="BM83" s="2">
        <v>0</v>
      </c>
      <c r="BN83" s="5">
        <v>0.1</v>
      </c>
      <c r="BO83" s="5">
        <v>40824</v>
      </c>
      <c r="BP83" s="5">
        <v>3802</v>
      </c>
      <c r="BQ83" s="5">
        <v>216</v>
      </c>
      <c r="BR83" s="5">
        <v>20</v>
      </c>
      <c r="BS83" s="5">
        <v>0.2</v>
      </c>
      <c r="BT83" s="5">
        <v>0.02</v>
      </c>
      <c r="BU83" s="5">
        <v>51672</v>
      </c>
      <c r="BV83" s="5">
        <v>273</v>
      </c>
      <c r="BW83" s="5">
        <v>0.25</v>
      </c>
      <c r="BX83" s="5">
        <v>198092</v>
      </c>
      <c r="BY83" s="5">
        <v>3246</v>
      </c>
      <c r="BZ83" s="5">
        <v>1048</v>
      </c>
      <c r="CA83" s="5">
        <v>17</v>
      </c>
      <c r="CB83" s="5">
        <v>0.66</v>
      </c>
      <c r="CC83" s="5">
        <v>0.01</v>
      </c>
      <c r="CD83" s="5">
        <v>1</v>
      </c>
      <c r="CE83" s="5">
        <v>6</v>
      </c>
      <c r="CF83" s="5">
        <v>1</v>
      </c>
      <c r="CG83" s="5">
        <v>1</v>
      </c>
      <c r="CH83" s="5">
        <v>55</v>
      </c>
      <c r="CI83" s="5">
        <v>43</v>
      </c>
      <c r="CJ83" s="5">
        <v>92</v>
      </c>
      <c r="CK83" s="2">
        <v>0</v>
      </c>
      <c r="CL83" s="5">
        <v>1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5">
        <v>1</v>
      </c>
      <c r="CS83" s="5">
        <v>0.63639999999999997</v>
      </c>
      <c r="CT83" s="5">
        <v>9.9640000000000006E-2</v>
      </c>
      <c r="CU83" s="2" t="s">
        <v>142</v>
      </c>
    </row>
    <row r="84" spans="1:99" s="2" customFormat="1" x14ac:dyDescent="0.25">
      <c r="A84" s="2" t="s">
        <v>732</v>
      </c>
      <c r="B84" s="2" t="s">
        <v>733</v>
      </c>
      <c r="C84" s="2" t="s">
        <v>734</v>
      </c>
      <c r="D84" s="2">
        <v>1979</v>
      </c>
      <c r="E84" s="2">
        <f t="shared" si="45"/>
        <v>36</v>
      </c>
      <c r="F84" s="2">
        <v>55</v>
      </c>
      <c r="G84" s="2">
        <v>55</v>
      </c>
      <c r="H84" s="2">
        <v>5030</v>
      </c>
      <c r="I84" s="2">
        <v>7200</v>
      </c>
      <c r="J84" s="2">
        <v>5250</v>
      </c>
      <c r="K84" s="2">
        <v>7200</v>
      </c>
      <c r="L84" s="2">
        <f t="shared" si="24"/>
        <v>313631280</v>
      </c>
      <c r="M84" s="2">
        <v>403</v>
      </c>
      <c r="N84" s="2">
        <f t="shared" si="25"/>
        <v>17554680</v>
      </c>
      <c r="O84" s="2">
        <f t="shared" si="26"/>
        <v>0.62968750000000007</v>
      </c>
      <c r="P84" s="2">
        <f t="shared" si="27"/>
        <v>1630884.58</v>
      </c>
      <c r="Q84" s="2">
        <f t="shared" si="28"/>
        <v>1.63088458</v>
      </c>
      <c r="R84" s="2">
        <v>2.4300000000000002</v>
      </c>
      <c r="S84" s="2">
        <f t="shared" si="29"/>
        <v>6.2936756999999997</v>
      </c>
      <c r="T84" s="2">
        <f t="shared" si="30"/>
        <v>1555.2</v>
      </c>
      <c r="U84" s="2">
        <f t="shared" si="31"/>
        <v>67748400</v>
      </c>
      <c r="V84" s="2">
        <v>428803.64088999998</v>
      </c>
      <c r="W84" s="2">
        <f t="shared" si="32"/>
        <v>130.69934974327199</v>
      </c>
      <c r="X84" s="2">
        <f t="shared" si="33"/>
        <v>81.212836762720656</v>
      </c>
      <c r="Y84" s="2">
        <f t="shared" si="34"/>
        <v>28.870659505490977</v>
      </c>
      <c r="Z84" s="2">
        <f t="shared" si="35"/>
        <v>17.865963948075386</v>
      </c>
      <c r="AA84" s="2">
        <f t="shared" si="36"/>
        <v>20.182827639535066</v>
      </c>
      <c r="AB84" s="2">
        <f t="shared" si="37"/>
        <v>0.97450712444047549</v>
      </c>
      <c r="AC84" s="2">
        <v>55</v>
      </c>
      <c r="AD84" s="2">
        <f t="shared" si="38"/>
        <v>0.32483570814682522</v>
      </c>
      <c r="AE84" s="2">
        <v>86.899500000000003</v>
      </c>
      <c r="AF84" s="2">
        <f t="shared" si="39"/>
        <v>3.8590570719602977</v>
      </c>
      <c r="AG84" s="2">
        <f t="shared" si="40"/>
        <v>0.37789873935400309</v>
      </c>
      <c r="AH84" s="2">
        <f t="shared" si="41"/>
        <v>0.25184411737909163</v>
      </c>
      <c r="AI84" s="2">
        <f t="shared" si="42"/>
        <v>228689475</v>
      </c>
      <c r="AJ84" s="2">
        <f t="shared" si="43"/>
        <v>6475770</v>
      </c>
      <c r="AK84" s="2">
        <f t="shared" si="44"/>
        <v>6.4757699999999998</v>
      </c>
      <c r="AL84" s="2" t="s">
        <v>735</v>
      </c>
      <c r="AM84" s="2" t="s">
        <v>736</v>
      </c>
      <c r="AN84" s="2" t="s">
        <v>737</v>
      </c>
      <c r="AO84" s="2" t="s">
        <v>738</v>
      </c>
      <c r="AP84" s="2" t="s">
        <v>739</v>
      </c>
      <c r="AQ84" s="2" t="s">
        <v>138</v>
      </c>
      <c r="AR84" s="2" t="s">
        <v>309</v>
      </c>
      <c r="AS84" s="2">
        <v>1</v>
      </c>
      <c r="AT84" s="2" t="s">
        <v>740</v>
      </c>
      <c r="AU84" s="2" t="s">
        <v>741</v>
      </c>
      <c r="AV84" s="2">
        <v>9</v>
      </c>
      <c r="AW84" s="5">
        <v>52</v>
      </c>
      <c r="AX84" s="5">
        <v>47</v>
      </c>
      <c r="AY84" s="5">
        <v>1</v>
      </c>
      <c r="AZ84" s="5">
        <v>5</v>
      </c>
      <c r="BA84" s="5">
        <v>2.9</v>
      </c>
      <c r="BB84" s="5">
        <v>0.1</v>
      </c>
      <c r="BC84" s="5">
        <v>1.8</v>
      </c>
      <c r="BD84" s="5">
        <v>0.4</v>
      </c>
      <c r="BE84" s="5">
        <v>1.4</v>
      </c>
      <c r="BF84" s="5">
        <v>29</v>
      </c>
      <c r="BG84" s="5">
        <v>32.5</v>
      </c>
      <c r="BH84" s="5">
        <v>13.8</v>
      </c>
      <c r="BI84" s="2">
        <v>0</v>
      </c>
      <c r="BJ84" s="2">
        <v>0</v>
      </c>
      <c r="BK84" s="5">
        <v>2.5</v>
      </c>
      <c r="BL84" s="5">
        <v>8</v>
      </c>
      <c r="BM84" s="2">
        <v>0</v>
      </c>
      <c r="BN84" s="5">
        <v>2.5</v>
      </c>
      <c r="BO84" s="5">
        <v>22892</v>
      </c>
      <c r="BP84" s="5">
        <v>7680</v>
      </c>
      <c r="BQ84" s="5">
        <v>69</v>
      </c>
      <c r="BR84" s="5">
        <v>23</v>
      </c>
      <c r="BS84" s="5">
        <v>0.18</v>
      </c>
      <c r="BT84" s="5">
        <v>0.06</v>
      </c>
      <c r="BU84" s="5">
        <v>37298</v>
      </c>
      <c r="BV84" s="5">
        <v>112</v>
      </c>
      <c r="BW84" s="5">
        <v>0.3</v>
      </c>
      <c r="BX84" s="5">
        <v>142586</v>
      </c>
      <c r="BY84" s="5">
        <v>21833</v>
      </c>
      <c r="BZ84" s="5">
        <v>428</v>
      </c>
      <c r="CA84" s="5">
        <v>66</v>
      </c>
      <c r="CB84" s="5">
        <v>1.84</v>
      </c>
      <c r="CC84" s="5">
        <v>0.3</v>
      </c>
      <c r="CD84" s="5">
        <v>28</v>
      </c>
      <c r="CE84" s="5">
        <v>21</v>
      </c>
      <c r="CF84" s="5">
        <v>20</v>
      </c>
      <c r="CG84" s="5">
        <v>21</v>
      </c>
      <c r="CH84" s="5">
        <v>26</v>
      </c>
      <c r="CI84" s="5">
        <v>18</v>
      </c>
      <c r="CJ84" s="5">
        <v>31</v>
      </c>
      <c r="CK84" s="5">
        <v>2</v>
      </c>
      <c r="CL84" s="5">
        <v>4</v>
      </c>
      <c r="CM84" s="2">
        <v>0</v>
      </c>
      <c r="CN84" s="2">
        <v>0</v>
      </c>
      <c r="CO84" s="2">
        <v>0</v>
      </c>
      <c r="CP84" s="2">
        <v>0</v>
      </c>
      <c r="CQ84" s="5">
        <v>6</v>
      </c>
      <c r="CR84" s="5">
        <v>23</v>
      </c>
      <c r="CS84" s="5">
        <v>0.86082999999999998</v>
      </c>
      <c r="CT84" s="5">
        <v>0.89866999999999997</v>
      </c>
      <c r="CU84" s="2" t="s">
        <v>142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2017-01-29T17:14:11Z</dcterms:created>
  <dcterms:modified xsi:type="dcterms:W3CDTF">2017-01-29T17:15:06Z</dcterms:modified>
</cp:coreProperties>
</file>