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130" i="1" l="1"/>
  <c r="AK130" i="1" s="1"/>
  <c r="AI130" i="1"/>
  <c r="AF130" i="1"/>
  <c r="AD130" i="1"/>
  <c r="Z130" i="1"/>
  <c r="X130" i="1"/>
  <c r="W130" i="1"/>
  <c r="AA130" i="1" s="1"/>
  <c r="U130" i="1"/>
  <c r="T130" i="1"/>
  <c r="S130" i="1"/>
  <c r="Q130" i="1"/>
  <c r="P130" i="1"/>
  <c r="AH130" i="1" s="1"/>
  <c r="O130" i="1"/>
  <c r="Y130" i="1" s="1"/>
  <c r="N130" i="1"/>
  <c r="L130" i="1"/>
  <c r="E130" i="1"/>
  <c r="AK129" i="1"/>
  <c r="AJ129" i="1"/>
  <c r="AI129" i="1"/>
  <c r="AH129" i="1"/>
  <c r="AA129" i="1"/>
  <c r="X129" i="1"/>
  <c r="Y129" i="1" s="1"/>
  <c r="W129" i="1"/>
  <c r="U129" i="1"/>
  <c r="T129" i="1"/>
  <c r="AF129" i="1" s="1"/>
  <c r="S129" i="1"/>
  <c r="Q129" i="1"/>
  <c r="P129" i="1"/>
  <c r="O129" i="1"/>
  <c r="N129" i="1"/>
  <c r="L129" i="1"/>
  <c r="E129" i="1"/>
  <c r="AJ128" i="1"/>
  <c r="AK128" i="1" s="1"/>
  <c r="AI128" i="1"/>
  <c r="AD128" i="1"/>
  <c r="Z128" i="1"/>
  <c r="X128" i="1"/>
  <c r="W128" i="1"/>
  <c r="AA128" i="1" s="1"/>
  <c r="U128" i="1"/>
  <c r="T128" i="1"/>
  <c r="AF128" i="1" s="1"/>
  <c r="S128" i="1"/>
  <c r="Q128" i="1"/>
  <c r="P128" i="1"/>
  <c r="AH128" i="1" s="1"/>
  <c r="O128" i="1"/>
  <c r="Y128" i="1" s="1"/>
  <c r="N128" i="1"/>
  <c r="L128" i="1"/>
  <c r="E128" i="1"/>
  <c r="AK127" i="1"/>
  <c r="AJ127" i="1"/>
  <c r="AI127" i="1"/>
  <c r="AH127" i="1"/>
  <c r="AA127" i="1"/>
  <c r="X127" i="1"/>
  <c r="Y127" i="1" s="1"/>
  <c r="W127" i="1"/>
  <c r="U127" i="1"/>
  <c r="T127" i="1"/>
  <c r="AF127" i="1" s="1"/>
  <c r="S127" i="1"/>
  <c r="Q127" i="1"/>
  <c r="P127" i="1"/>
  <c r="O127" i="1"/>
  <c r="N127" i="1"/>
  <c r="L127" i="1"/>
  <c r="E127" i="1"/>
  <c r="AJ126" i="1"/>
  <c r="AK126" i="1" s="1"/>
  <c r="AI126" i="1"/>
  <c r="Z126" i="1"/>
  <c r="X126" i="1"/>
  <c r="W126" i="1"/>
  <c r="U126" i="1"/>
  <c r="T126" i="1"/>
  <c r="AF126" i="1" s="1"/>
  <c r="S126" i="1"/>
  <c r="Q126" i="1"/>
  <c r="P126" i="1"/>
  <c r="AH126" i="1" s="1"/>
  <c r="O126" i="1"/>
  <c r="Y126" i="1" s="1"/>
  <c r="N126" i="1"/>
  <c r="L126" i="1"/>
  <c r="E126" i="1"/>
  <c r="AK125" i="1"/>
  <c r="AJ125" i="1"/>
  <c r="AI125" i="1"/>
  <c r="AH125" i="1"/>
  <c r="X125" i="1"/>
  <c r="Y125" i="1" s="1"/>
  <c r="W125" i="1"/>
  <c r="U125" i="1"/>
  <c r="T125" i="1"/>
  <c r="AF125" i="1" s="1"/>
  <c r="S125" i="1"/>
  <c r="Q125" i="1"/>
  <c r="P125" i="1"/>
  <c r="O125" i="1"/>
  <c r="N125" i="1"/>
  <c r="L125" i="1"/>
  <c r="E125" i="1"/>
  <c r="AJ124" i="1"/>
  <c r="AK124" i="1" s="1"/>
  <c r="AI124" i="1"/>
  <c r="AD124" i="1"/>
  <c r="Z124" i="1"/>
  <c r="X124" i="1"/>
  <c r="W124" i="1"/>
  <c r="AA124" i="1" s="1"/>
  <c r="U124" i="1"/>
  <c r="T124" i="1"/>
  <c r="AF124" i="1" s="1"/>
  <c r="S124" i="1"/>
  <c r="Q124" i="1"/>
  <c r="P124" i="1"/>
  <c r="AH124" i="1" s="1"/>
  <c r="O124" i="1"/>
  <c r="Y124" i="1" s="1"/>
  <c r="N124" i="1"/>
  <c r="L124" i="1"/>
  <c r="E124" i="1"/>
  <c r="AK123" i="1"/>
  <c r="AJ123" i="1"/>
  <c r="AI123" i="1"/>
  <c r="AH123" i="1"/>
  <c r="X123" i="1"/>
  <c r="Y123" i="1" s="1"/>
  <c r="W123" i="1"/>
  <c r="AA123" i="1" s="1"/>
  <c r="U123" i="1"/>
  <c r="T123" i="1"/>
  <c r="AF123" i="1" s="1"/>
  <c r="S123" i="1"/>
  <c r="Q123" i="1"/>
  <c r="P123" i="1"/>
  <c r="O123" i="1"/>
  <c r="N123" i="1"/>
  <c r="L123" i="1"/>
  <c r="Z123" i="1" s="1"/>
  <c r="E123" i="1"/>
  <c r="AJ122" i="1"/>
  <c r="AK122" i="1" s="1"/>
  <c r="AI122" i="1"/>
  <c r="AF122" i="1"/>
  <c r="AD122" i="1"/>
  <c r="Z122" i="1"/>
  <c r="X122" i="1"/>
  <c r="W122" i="1"/>
  <c r="AA122" i="1" s="1"/>
  <c r="U122" i="1"/>
  <c r="T122" i="1"/>
  <c r="S122" i="1"/>
  <c r="Q122" i="1"/>
  <c r="P122" i="1"/>
  <c r="AH122" i="1" s="1"/>
  <c r="O122" i="1"/>
  <c r="Y122" i="1" s="1"/>
  <c r="N122" i="1"/>
  <c r="L122" i="1"/>
  <c r="AK121" i="1"/>
  <c r="AJ121" i="1"/>
  <c r="AI121" i="1"/>
  <c r="AG121" i="1"/>
  <c r="AF121" i="1"/>
  <c r="Z121" i="1"/>
  <c r="X121" i="1"/>
  <c r="Y121" i="1" s="1"/>
  <c r="W121" i="1"/>
  <c r="AA121" i="1" s="1"/>
  <c r="U121" i="1"/>
  <c r="T121" i="1"/>
  <c r="S121" i="1"/>
  <c r="Q121" i="1"/>
  <c r="P121" i="1"/>
  <c r="AH121" i="1" s="1"/>
  <c r="O121" i="1"/>
  <c r="N121" i="1"/>
  <c r="L121" i="1"/>
  <c r="AK120" i="1"/>
  <c r="AJ120" i="1"/>
  <c r="AI120" i="1"/>
  <c r="AH120" i="1"/>
  <c r="AA120" i="1"/>
  <c r="X120" i="1"/>
  <c r="Y120" i="1" s="1"/>
  <c r="W120" i="1"/>
  <c r="U120" i="1"/>
  <c r="T120" i="1"/>
  <c r="AF120" i="1" s="1"/>
  <c r="S120" i="1"/>
  <c r="Q120" i="1"/>
  <c r="P120" i="1"/>
  <c r="O120" i="1"/>
  <c r="N120" i="1"/>
  <c r="L120" i="1"/>
  <c r="AJ119" i="1"/>
  <c r="AK119" i="1" s="1"/>
  <c r="AI119" i="1"/>
  <c r="AH119" i="1"/>
  <c r="X119" i="1"/>
  <c r="W119" i="1"/>
  <c r="U119" i="1"/>
  <c r="T119" i="1"/>
  <c r="AF119" i="1" s="1"/>
  <c r="S119" i="1"/>
  <c r="Q119" i="1"/>
  <c r="P119" i="1"/>
  <c r="O119" i="1"/>
  <c r="Y119" i="1" s="1"/>
  <c r="N119" i="1"/>
  <c r="L119" i="1"/>
  <c r="AJ118" i="1"/>
  <c r="AK118" i="1" s="1"/>
  <c r="AI118" i="1"/>
  <c r="Z118" i="1"/>
  <c r="X118" i="1"/>
  <c r="W118" i="1"/>
  <c r="U118" i="1"/>
  <c r="T118" i="1"/>
  <c r="AF118" i="1" s="1"/>
  <c r="S118" i="1"/>
  <c r="Q118" i="1"/>
  <c r="P118" i="1"/>
  <c r="O118" i="1"/>
  <c r="Y118" i="1" s="1"/>
  <c r="N118" i="1"/>
  <c r="L118" i="1"/>
  <c r="AJ117" i="1"/>
  <c r="AK117" i="1" s="1"/>
  <c r="AI117" i="1"/>
  <c r="AF117" i="1"/>
  <c r="X117" i="1"/>
  <c r="Y117" i="1" s="1"/>
  <c r="W117" i="1"/>
  <c r="AA117" i="1" s="1"/>
  <c r="U117" i="1"/>
  <c r="T117" i="1"/>
  <c r="S117" i="1"/>
  <c r="Q117" i="1"/>
  <c r="P117" i="1"/>
  <c r="O117" i="1"/>
  <c r="N117" i="1"/>
  <c r="L117" i="1"/>
  <c r="Z117" i="1" s="1"/>
  <c r="AK116" i="1"/>
  <c r="AJ116" i="1"/>
  <c r="AI116" i="1"/>
  <c r="AH116" i="1"/>
  <c r="X116" i="1"/>
  <c r="Y116" i="1" s="1"/>
  <c r="W116" i="1"/>
  <c r="AA116" i="1" s="1"/>
  <c r="U116" i="1"/>
  <c r="T116" i="1"/>
  <c r="AF116" i="1" s="1"/>
  <c r="S116" i="1"/>
  <c r="Q116" i="1"/>
  <c r="P116" i="1"/>
  <c r="O116" i="1"/>
  <c r="N116" i="1"/>
  <c r="L116" i="1"/>
  <c r="Z116" i="1" s="1"/>
  <c r="AJ115" i="1"/>
  <c r="AK115" i="1" s="1"/>
  <c r="AI115" i="1"/>
  <c r="AH115" i="1"/>
  <c r="X115" i="1"/>
  <c r="Y115" i="1" s="1"/>
  <c r="W115" i="1"/>
  <c r="AA115" i="1" s="1"/>
  <c r="U115" i="1"/>
  <c r="T115" i="1"/>
  <c r="AF115" i="1" s="1"/>
  <c r="S115" i="1"/>
  <c r="Q115" i="1"/>
  <c r="P115" i="1"/>
  <c r="O115" i="1"/>
  <c r="N115" i="1"/>
  <c r="L115" i="1"/>
  <c r="AJ114" i="1"/>
  <c r="AK114" i="1" s="1"/>
  <c r="AI114" i="1"/>
  <c r="AF114" i="1"/>
  <c r="AD114" i="1"/>
  <c r="Z114" i="1"/>
  <c r="X114" i="1"/>
  <c r="W114" i="1"/>
  <c r="AA114" i="1" s="1"/>
  <c r="U114" i="1"/>
  <c r="T114" i="1"/>
  <c r="S114" i="1"/>
  <c r="Q114" i="1"/>
  <c r="P114" i="1"/>
  <c r="AH114" i="1" s="1"/>
  <c r="O114" i="1"/>
  <c r="Y114" i="1" s="1"/>
  <c r="N114" i="1"/>
  <c r="L114" i="1"/>
  <c r="AK113" i="1"/>
  <c r="AJ113" i="1"/>
  <c r="AI113" i="1"/>
  <c r="AG113" i="1"/>
  <c r="AF113" i="1"/>
  <c r="Z113" i="1"/>
  <c r="X113" i="1"/>
  <c r="Y113" i="1" s="1"/>
  <c r="W113" i="1"/>
  <c r="AA113" i="1" s="1"/>
  <c r="U113" i="1"/>
  <c r="T113" i="1"/>
  <c r="S113" i="1"/>
  <c r="Q113" i="1"/>
  <c r="P113" i="1"/>
  <c r="AH113" i="1" s="1"/>
  <c r="O113" i="1"/>
  <c r="N113" i="1"/>
  <c r="L113" i="1"/>
  <c r="AK112" i="1"/>
  <c r="AJ112" i="1"/>
  <c r="AI112" i="1"/>
  <c r="AH112" i="1"/>
  <c r="AA112" i="1"/>
  <c r="X112" i="1"/>
  <c r="Y112" i="1" s="1"/>
  <c r="W112" i="1"/>
  <c r="U112" i="1"/>
  <c r="T112" i="1"/>
  <c r="AF112" i="1" s="1"/>
  <c r="S112" i="1"/>
  <c r="Q112" i="1"/>
  <c r="P112" i="1"/>
  <c r="O112" i="1"/>
  <c r="N112" i="1"/>
  <c r="L112" i="1"/>
  <c r="AJ111" i="1"/>
  <c r="AK111" i="1" s="1"/>
  <c r="AI111" i="1"/>
  <c r="AH111" i="1"/>
  <c r="X111" i="1"/>
  <c r="W111" i="1"/>
  <c r="U111" i="1"/>
  <c r="T111" i="1"/>
  <c r="AF111" i="1" s="1"/>
  <c r="S111" i="1"/>
  <c r="Q111" i="1"/>
  <c r="P111" i="1"/>
  <c r="O111" i="1"/>
  <c r="Y111" i="1" s="1"/>
  <c r="N111" i="1"/>
  <c r="L111" i="1"/>
  <c r="AJ110" i="1"/>
  <c r="AK110" i="1" s="1"/>
  <c r="AI110" i="1"/>
  <c r="Z110" i="1"/>
  <c r="X110" i="1"/>
  <c r="W110" i="1"/>
  <c r="U110" i="1"/>
  <c r="T110" i="1"/>
  <c r="AF110" i="1" s="1"/>
  <c r="S110" i="1"/>
  <c r="Q110" i="1"/>
  <c r="P110" i="1"/>
  <c r="O110" i="1"/>
  <c r="Y110" i="1" s="1"/>
  <c r="N110" i="1"/>
  <c r="L110" i="1"/>
  <c r="AJ109" i="1"/>
  <c r="AK109" i="1" s="1"/>
  <c r="AI109" i="1"/>
  <c r="AF109" i="1"/>
  <c r="X109" i="1"/>
  <c r="Y109" i="1" s="1"/>
  <c r="W109" i="1"/>
  <c r="AA109" i="1" s="1"/>
  <c r="U109" i="1"/>
  <c r="T109" i="1"/>
  <c r="S109" i="1"/>
  <c r="Q109" i="1"/>
  <c r="P109" i="1"/>
  <c r="O109" i="1"/>
  <c r="N109" i="1"/>
  <c r="L109" i="1"/>
  <c r="Z109" i="1" s="1"/>
  <c r="AK108" i="1"/>
  <c r="AJ108" i="1"/>
  <c r="AI108" i="1"/>
  <c r="AH108" i="1"/>
  <c r="X108" i="1"/>
  <c r="Y108" i="1" s="1"/>
  <c r="W108" i="1"/>
  <c r="AA108" i="1" s="1"/>
  <c r="U108" i="1"/>
  <c r="T108" i="1"/>
  <c r="AF108" i="1" s="1"/>
  <c r="S108" i="1"/>
  <c r="Q108" i="1"/>
  <c r="P108" i="1"/>
  <c r="O108" i="1"/>
  <c r="N108" i="1"/>
  <c r="L108" i="1"/>
  <c r="Z108" i="1" s="1"/>
  <c r="AJ107" i="1"/>
  <c r="AK107" i="1" s="1"/>
  <c r="AI107" i="1"/>
  <c r="AH107" i="1"/>
  <c r="X107" i="1"/>
  <c r="Y107" i="1" s="1"/>
  <c r="W107" i="1"/>
  <c r="AA107" i="1" s="1"/>
  <c r="U107" i="1"/>
  <c r="T107" i="1"/>
  <c r="AF107" i="1" s="1"/>
  <c r="S107" i="1"/>
  <c r="Q107" i="1"/>
  <c r="P107" i="1"/>
  <c r="O107" i="1"/>
  <c r="N107" i="1"/>
  <c r="L107" i="1"/>
  <c r="AJ106" i="1"/>
  <c r="AK106" i="1" s="1"/>
  <c r="AI106" i="1"/>
  <c r="AF106" i="1"/>
  <c r="AD106" i="1"/>
  <c r="Z106" i="1"/>
  <c r="X106" i="1"/>
  <c r="W106" i="1"/>
  <c r="AA106" i="1" s="1"/>
  <c r="U106" i="1"/>
  <c r="T106" i="1"/>
  <c r="S106" i="1"/>
  <c r="Q106" i="1"/>
  <c r="P106" i="1"/>
  <c r="AH106" i="1" s="1"/>
  <c r="O106" i="1"/>
  <c r="Y106" i="1" s="1"/>
  <c r="N106" i="1"/>
  <c r="L106" i="1"/>
  <c r="AK105" i="1"/>
  <c r="AJ105" i="1"/>
  <c r="AI105" i="1"/>
  <c r="AG105" i="1"/>
  <c r="AF105" i="1"/>
  <c r="Z105" i="1"/>
  <c r="X105" i="1"/>
  <c r="Y105" i="1" s="1"/>
  <c r="W105" i="1"/>
  <c r="AA105" i="1" s="1"/>
  <c r="U105" i="1"/>
  <c r="T105" i="1"/>
  <c r="S105" i="1"/>
  <c r="Q105" i="1"/>
  <c r="P105" i="1"/>
  <c r="AH105" i="1" s="1"/>
  <c r="O105" i="1"/>
  <c r="N105" i="1"/>
  <c r="L105" i="1"/>
  <c r="AK104" i="1"/>
  <c r="AJ104" i="1"/>
  <c r="AI104" i="1"/>
  <c r="AH104" i="1"/>
  <c r="AA104" i="1"/>
  <c r="X104" i="1"/>
  <c r="Y104" i="1" s="1"/>
  <c r="W104" i="1"/>
  <c r="U104" i="1"/>
  <c r="T104" i="1"/>
  <c r="AF104" i="1" s="1"/>
  <c r="S104" i="1"/>
  <c r="Q104" i="1"/>
  <c r="P104" i="1"/>
  <c r="O104" i="1"/>
  <c r="N104" i="1"/>
  <c r="L104" i="1"/>
  <c r="AJ103" i="1"/>
  <c r="AK103" i="1" s="1"/>
  <c r="AI103" i="1"/>
  <c r="AH103" i="1"/>
  <c r="X103" i="1"/>
  <c r="W103" i="1"/>
  <c r="U103" i="1"/>
  <c r="T103" i="1"/>
  <c r="AF103" i="1" s="1"/>
  <c r="S103" i="1"/>
  <c r="Q103" i="1"/>
  <c r="P103" i="1"/>
  <c r="O103" i="1"/>
  <c r="Y103" i="1" s="1"/>
  <c r="N103" i="1"/>
  <c r="L103" i="1"/>
  <c r="AJ102" i="1"/>
  <c r="AK102" i="1" s="1"/>
  <c r="AI102" i="1"/>
  <c r="Z102" i="1"/>
  <c r="X102" i="1"/>
  <c r="W102" i="1"/>
  <c r="U102" i="1"/>
  <c r="T102" i="1"/>
  <c r="AF102" i="1" s="1"/>
  <c r="S102" i="1"/>
  <c r="Q102" i="1"/>
  <c r="P102" i="1"/>
  <c r="O102" i="1"/>
  <c r="Y102" i="1" s="1"/>
  <c r="N102" i="1"/>
  <c r="L102" i="1"/>
  <c r="AJ101" i="1"/>
  <c r="AK101" i="1" s="1"/>
  <c r="AI101" i="1"/>
  <c r="AF101" i="1"/>
  <c r="X101" i="1"/>
  <c r="Y101" i="1" s="1"/>
  <c r="W101" i="1"/>
  <c r="AA101" i="1" s="1"/>
  <c r="U101" i="1"/>
  <c r="T101" i="1"/>
  <c r="S101" i="1"/>
  <c r="Q101" i="1"/>
  <c r="P101" i="1"/>
  <c r="O101" i="1"/>
  <c r="N101" i="1"/>
  <c r="L101" i="1"/>
  <c r="Z101" i="1" s="1"/>
  <c r="AK100" i="1"/>
  <c r="AJ100" i="1"/>
  <c r="AI100" i="1"/>
  <c r="AH100" i="1"/>
  <c r="X100" i="1"/>
  <c r="Y100" i="1" s="1"/>
  <c r="W100" i="1"/>
  <c r="AA100" i="1" s="1"/>
  <c r="U100" i="1"/>
  <c r="T100" i="1"/>
  <c r="AF100" i="1" s="1"/>
  <c r="S100" i="1"/>
  <c r="Q100" i="1"/>
  <c r="P100" i="1"/>
  <c r="O100" i="1"/>
  <c r="N100" i="1"/>
  <c r="L100" i="1"/>
  <c r="Z100" i="1" s="1"/>
  <c r="AK99" i="1"/>
  <c r="AJ99" i="1"/>
  <c r="AI99" i="1"/>
  <c r="AH99" i="1"/>
  <c r="X99" i="1"/>
  <c r="W99" i="1"/>
  <c r="AA99" i="1" s="1"/>
  <c r="U99" i="1"/>
  <c r="T99" i="1"/>
  <c r="AF99" i="1" s="1"/>
  <c r="S99" i="1"/>
  <c r="Q99" i="1"/>
  <c r="P99" i="1"/>
  <c r="O99" i="1"/>
  <c r="Y99" i="1" s="1"/>
  <c r="N99" i="1"/>
  <c r="L99" i="1"/>
  <c r="AJ98" i="1"/>
  <c r="AK98" i="1" s="1"/>
  <c r="AI98" i="1"/>
  <c r="AD98" i="1"/>
  <c r="Z98" i="1"/>
  <c r="X98" i="1"/>
  <c r="W98" i="1"/>
  <c r="AA98" i="1" s="1"/>
  <c r="U98" i="1"/>
  <c r="T98" i="1"/>
  <c r="AF98" i="1" s="1"/>
  <c r="S98" i="1"/>
  <c r="Q98" i="1"/>
  <c r="P98" i="1"/>
  <c r="AH98" i="1" s="1"/>
  <c r="O98" i="1"/>
  <c r="Y98" i="1" s="1"/>
  <c r="N98" i="1"/>
  <c r="L98" i="1"/>
  <c r="AJ97" i="1"/>
  <c r="AK97" i="1" s="1"/>
  <c r="AA97" i="1" s="1"/>
  <c r="AI97" i="1"/>
  <c r="AF97" i="1"/>
  <c r="Z97" i="1"/>
  <c r="X97" i="1"/>
  <c r="W97" i="1"/>
  <c r="U97" i="1"/>
  <c r="T97" i="1"/>
  <c r="S97" i="1"/>
  <c r="Q97" i="1"/>
  <c r="P97" i="1"/>
  <c r="O97" i="1"/>
  <c r="Y97" i="1" s="1"/>
  <c r="N97" i="1"/>
  <c r="L97" i="1"/>
  <c r="E97" i="1"/>
  <c r="AK96" i="1"/>
  <c r="AJ96" i="1"/>
  <c r="AI96" i="1"/>
  <c r="AH96" i="1"/>
  <c r="AA96" i="1"/>
  <c r="X96" i="1"/>
  <c r="W96" i="1"/>
  <c r="U96" i="1"/>
  <c r="T96" i="1"/>
  <c r="AF96" i="1" s="1"/>
  <c r="S96" i="1"/>
  <c r="Q96" i="1"/>
  <c r="P96" i="1"/>
  <c r="O96" i="1"/>
  <c r="Y96" i="1" s="1"/>
  <c r="N96" i="1"/>
  <c r="L96" i="1"/>
  <c r="AJ95" i="1"/>
  <c r="AK95" i="1" s="1"/>
  <c r="AI95" i="1"/>
  <c r="X95" i="1"/>
  <c r="Y95" i="1" s="1"/>
  <c r="W95" i="1"/>
  <c r="U95" i="1"/>
  <c r="T95" i="1"/>
  <c r="AF95" i="1" s="1"/>
  <c r="S95" i="1"/>
  <c r="Q95" i="1"/>
  <c r="P95" i="1"/>
  <c r="O95" i="1"/>
  <c r="N95" i="1"/>
  <c r="Z95" i="1" s="1"/>
  <c r="L95" i="1"/>
  <c r="AK94" i="1"/>
  <c r="AJ94" i="1"/>
  <c r="AI94" i="1"/>
  <c r="AF94" i="1"/>
  <c r="AA94" i="1"/>
  <c r="X94" i="1"/>
  <c r="Y94" i="1" s="1"/>
  <c r="W94" i="1"/>
  <c r="U94" i="1"/>
  <c r="T94" i="1"/>
  <c r="S94" i="1"/>
  <c r="Q94" i="1"/>
  <c r="P94" i="1"/>
  <c r="AH94" i="1" s="1"/>
  <c r="O94" i="1"/>
  <c r="N94" i="1"/>
  <c r="L94" i="1"/>
  <c r="AK93" i="1"/>
  <c r="AJ93" i="1"/>
  <c r="AI93" i="1"/>
  <c r="AH93" i="1"/>
  <c r="AD93" i="1"/>
  <c r="AB93" i="1"/>
  <c r="X93" i="1"/>
  <c r="W93" i="1"/>
  <c r="AA93" i="1" s="1"/>
  <c r="U93" i="1"/>
  <c r="T93" i="1"/>
  <c r="AF93" i="1" s="1"/>
  <c r="S93" i="1"/>
  <c r="Q93" i="1"/>
  <c r="P93" i="1"/>
  <c r="O93" i="1"/>
  <c r="Y93" i="1" s="1"/>
  <c r="N93" i="1"/>
  <c r="L93" i="1"/>
  <c r="Z93" i="1" s="1"/>
  <c r="AG93" i="1" s="1"/>
  <c r="AJ92" i="1"/>
  <c r="AK92" i="1" s="1"/>
  <c r="AI92" i="1"/>
  <c r="AD92" i="1"/>
  <c r="Z92" i="1"/>
  <c r="X92" i="1"/>
  <c r="W92" i="1"/>
  <c r="AA92" i="1" s="1"/>
  <c r="U92" i="1"/>
  <c r="T92" i="1"/>
  <c r="AF92" i="1" s="1"/>
  <c r="S92" i="1"/>
  <c r="Q92" i="1"/>
  <c r="P92" i="1"/>
  <c r="AH92" i="1" s="1"/>
  <c r="O92" i="1"/>
  <c r="Y92" i="1" s="1"/>
  <c r="N92" i="1"/>
  <c r="L92" i="1"/>
  <c r="E92" i="1"/>
  <c r="AK91" i="1"/>
  <c r="AJ91" i="1"/>
  <c r="AI91" i="1"/>
  <c r="AH91" i="1"/>
  <c r="AF91" i="1"/>
  <c r="AA91" i="1"/>
  <c r="X91" i="1"/>
  <c r="Y91" i="1" s="1"/>
  <c r="W91" i="1"/>
  <c r="U91" i="1"/>
  <c r="T91" i="1"/>
  <c r="S91" i="1"/>
  <c r="Q91" i="1"/>
  <c r="P91" i="1"/>
  <c r="O91" i="1"/>
  <c r="N91" i="1"/>
  <c r="L91" i="1"/>
  <c r="AK90" i="1"/>
  <c r="AJ90" i="1"/>
  <c r="AI90" i="1"/>
  <c r="AH90" i="1"/>
  <c r="AD90" i="1"/>
  <c r="AB90" i="1"/>
  <c r="X90" i="1"/>
  <c r="W90" i="1"/>
  <c r="AA90" i="1" s="1"/>
  <c r="U90" i="1"/>
  <c r="T90" i="1"/>
  <c r="AF90" i="1" s="1"/>
  <c r="S90" i="1"/>
  <c r="Q90" i="1"/>
  <c r="P90" i="1"/>
  <c r="O90" i="1"/>
  <c r="Y90" i="1" s="1"/>
  <c r="N90" i="1"/>
  <c r="L90" i="1"/>
  <c r="Z90" i="1" s="1"/>
  <c r="AG90" i="1" s="1"/>
  <c r="AJ89" i="1"/>
  <c r="AK89" i="1" s="1"/>
  <c r="AI89" i="1"/>
  <c r="AD89" i="1"/>
  <c r="Z89" i="1"/>
  <c r="X89" i="1"/>
  <c r="W89" i="1"/>
  <c r="AA89" i="1" s="1"/>
  <c r="U89" i="1"/>
  <c r="T89" i="1"/>
  <c r="AF89" i="1" s="1"/>
  <c r="S89" i="1"/>
  <c r="Q89" i="1"/>
  <c r="P89" i="1"/>
  <c r="AH89" i="1" s="1"/>
  <c r="O89" i="1"/>
  <c r="Y89" i="1" s="1"/>
  <c r="N89" i="1"/>
  <c r="L89" i="1"/>
  <c r="AK88" i="1"/>
  <c r="AJ88" i="1"/>
  <c r="AI88" i="1"/>
  <c r="AG88" i="1"/>
  <c r="AF88" i="1"/>
  <c r="X88" i="1"/>
  <c r="W88" i="1"/>
  <c r="AA88" i="1" s="1"/>
  <c r="U88" i="1"/>
  <c r="T88" i="1"/>
  <c r="S88" i="1"/>
  <c r="Q88" i="1"/>
  <c r="P88" i="1"/>
  <c r="O88" i="1"/>
  <c r="Y88" i="1" s="1"/>
  <c r="N88" i="1"/>
  <c r="L88" i="1"/>
  <c r="Z88" i="1" s="1"/>
  <c r="AJ87" i="1"/>
  <c r="AK87" i="1" s="1"/>
  <c r="AI87" i="1"/>
  <c r="AF87" i="1"/>
  <c r="X87" i="1"/>
  <c r="Y87" i="1" s="1"/>
  <c r="W87" i="1"/>
  <c r="U87" i="1"/>
  <c r="T87" i="1"/>
  <c r="S87" i="1"/>
  <c r="Q87" i="1"/>
  <c r="P87" i="1"/>
  <c r="O87" i="1"/>
  <c r="N87" i="1"/>
  <c r="L87" i="1"/>
  <c r="AK86" i="1"/>
  <c r="AJ86" i="1"/>
  <c r="AI86" i="1"/>
  <c r="AH86" i="1"/>
  <c r="AB86" i="1"/>
  <c r="AA86" i="1"/>
  <c r="X86" i="1"/>
  <c r="W86" i="1"/>
  <c r="U86" i="1"/>
  <c r="T86" i="1"/>
  <c r="AF86" i="1" s="1"/>
  <c r="S86" i="1"/>
  <c r="Q86" i="1"/>
  <c r="P86" i="1"/>
  <c r="O86" i="1"/>
  <c r="Y86" i="1" s="1"/>
  <c r="N86" i="1"/>
  <c r="L86" i="1"/>
  <c r="Z86" i="1" s="1"/>
  <c r="AJ85" i="1"/>
  <c r="AK85" i="1" s="1"/>
  <c r="AI85" i="1"/>
  <c r="AF85" i="1"/>
  <c r="X85" i="1"/>
  <c r="Y85" i="1" s="1"/>
  <c r="W85" i="1"/>
  <c r="U85" i="1"/>
  <c r="T85" i="1"/>
  <c r="S85" i="1"/>
  <c r="Q85" i="1"/>
  <c r="P85" i="1"/>
  <c r="O85" i="1"/>
  <c r="N85" i="1"/>
  <c r="Z85" i="1" s="1"/>
  <c r="L85" i="1"/>
  <c r="E85" i="1"/>
  <c r="AJ84" i="1"/>
  <c r="AK84" i="1" s="1"/>
  <c r="AI84" i="1"/>
  <c r="AF84" i="1"/>
  <c r="X84" i="1"/>
  <c r="Y84" i="1" s="1"/>
  <c r="W84" i="1"/>
  <c r="U84" i="1"/>
  <c r="T84" i="1"/>
  <c r="S84" i="1"/>
  <c r="Q84" i="1"/>
  <c r="P84" i="1"/>
  <c r="O84" i="1"/>
  <c r="N84" i="1"/>
  <c r="Z84" i="1" s="1"/>
  <c r="L84" i="1"/>
  <c r="AK83" i="1"/>
  <c r="AJ83" i="1"/>
  <c r="AI83" i="1"/>
  <c r="AH83" i="1"/>
  <c r="X83" i="1"/>
  <c r="Y83" i="1" s="1"/>
  <c r="W83" i="1"/>
  <c r="AA83" i="1" s="1"/>
  <c r="U83" i="1"/>
  <c r="T83" i="1"/>
  <c r="AF83" i="1" s="1"/>
  <c r="S83" i="1"/>
  <c r="Q83" i="1"/>
  <c r="P83" i="1"/>
  <c r="O83" i="1"/>
  <c r="N83" i="1"/>
  <c r="L83" i="1"/>
  <c r="AJ82" i="1"/>
  <c r="AK82" i="1" s="1"/>
  <c r="AI82" i="1"/>
  <c r="AH82" i="1"/>
  <c r="Z82" i="1"/>
  <c r="X82" i="1"/>
  <c r="W82" i="1"/>
  <c r="U82" i="1"/>
  <c r="T82" i="1"/>
  <c r="AF82" i="1" s="1"/>
  <c r="S82" i="1"/>
  <c r="Q82" i="1"/>
  <c r="P82" i="1"/>
  <c r="O82" i="1"/>
  <c r="Y82" i="1" s="1"/>
  <c r="N82" i="1"/>
  <c r="L82" i="1"/>
  <c r="AJ81" i="1"/>
  <c r="AK81" i="1" s="1"/>
  <c r="AI81" i="1"/>
  <c r="AD81" i="1"/>
  <c r="X81" i="1"/>
  <c r="W81" i="1"/>
  <c r="U81" i="1"/>
  <c r="T81" i="1"/>
  <c r="AF81" i="1" s="1"/>
  <c r="S81" i="1"/>
  <c r="Q81" i="1"/>
  <c r="P81" i="1"/>
  <c r="O81" i="1"/>
  <c r="Y81" i="1" s="1"/>
  <c r="N81" i="1"/>
  <c r="L81" i="1"/>
  <c r="Z81" i="1" s="1"/>
  <c r="AJ80" i="1"/>
  <c r="AK80" i="1" s="1"/>
  <c r="AI80" i="1"/>
  <c r="AF80" i="1"/>
  <c r="X80" i="1"/>
  <c r="Y80" i="1" s="1"/>
  <c r="W80" i="1"/>
  <c r="AA80" i="1" s="1"/>
  <c r="U80" i="1"/>
  <c r="T80" i="1"/>
  <c r="S80" i="1"/>
  <c r="Q80" i="1"/>
  <c r="P80" i="1"/>
  <c r="AH80" i="1" s="1"/>
  <c r="O80" i="1"/>
  <c r="N80" i="1"/>
  <c r="L80" i="1"/>
  <c r="Z80" i="1" s="1"/>
  <c r="E80" i="1"/>
  <c r="AJ79" i="1"/>
  <c r="AK79" i="1" s="1"/>
  <c r="AI79" i="1"/>
  <c r="AH79" i="1"/>
  <c r="X79" i="1"/>
  <c r="Y79" i="1" s="1"/>
  <c r="W79" i="1"/>
  <c r="AA79" i="1" s="1"/>
  <c r="U79" i="1"/>
  <c r="T79" i="1"/>
  <c r="AF79" i="1" s="1"/>
  <c r="S79" i="1"/>
  <c r="Q79" i="1"/>
  <c r="P79" i="1"/>
  <c r="O79" i="1"/>
  <c r="N79" i="1"/>
  <c r="L79" i="1"/>
  <c r="AJ78" i="1"/>
  <c r="AK78" i="1" s="1"/>
  <c r="AI78" i="1"/>
  <c r="AF78" i="1"/>
  <c r="AD78" i="1"/>
  <c r="Z78" i="1"/>
  <c r="X78" i="1"/>
  <c r="W78" i="1"/>
  <c r="AA78" i="1" s="1"/>
  <c r="U78" i="1"/>
  <c r="T78" i="1"/>
  <c r="S78" i="1"/>
  <c r="Q78" i="1"/>
  <c r="P78" i="1"/>
  <c r="AH78" i="1" s="1"/>
  <c r="O78" i="1"/>
  <c r="Y78" i="1" s="1"/>
  <c r="N78" i="1"/>
  <c r="L78" i="1"/>
  <c r="AJ77" i="1"/>
  <c r="AK77" i="1" s="1"/>
  <c r="AA77" i="1" s="1"/>
  <c r="AI77" i="1"/>
  <c r="AG77" i="1"/>
  <c r="AF77" i="1"/>
  <c r="Z77" i="1"/>
  <c r="X77" i="1"/>
  <c r="W77" i="1"/>
  <c r="U77" i="1"/>
  <c r="T77" i="1"/>
  <c r="S77" i="1"/>
  <c r="Q77" i="1"/>
  <c r="P77" i="1"/>
  <c r="AH77" i="1" s="1"/>
  <c r="O77" i="1"/>
  <c r="Y77" i="1" s="1"/>
  <c r="N77" i="1"/>
  <c r="L77" i="1"/>
  <c r="AK76" i="1"/>
  <c r="AJ76" i="1"/>
  <c r="AI76" i="1"/>
  <c r="AH76" i="1"/>
  <c r="AF76" i="1"/>
  <c r="X76" i="1"/>
  <c r="Y76" i="1" s="1"/>
  <c r="W76" i="1"/>
  <c r="AA76" i="1" s="1"/>
  <c r="U76" i="1"/>
  <c r="T76" i="1"/>
  <c r="S76" i="1"/>
  <c r="Q76" i="1"/>
  <c r="P76" i="1"/>
  <c r="O76" i="1"/>
  <c r="N76" i="1"/>
  <c r="L76" i="1"/>
  <c r="Z76" i="1" s="1"/>
  <c r="AK75" i="1"/>
  <c r="AJ75" i="1"/>
  <c r="AI75" i="1"/>
  <c r="AH75" i="1"/>
  <c r="AD75" i="1"/>
  <c r="X75" i="1"/>
  <c r="Y75" i="1" s="1"/>
  <c r="W75" i="1"/>
  <c r="AA75" i="1" s="1"/>
  <c r="U75" i="1"/>
  <c r="T75" i="1"/>
  <c r="AF75" i="1" s="1"/>
  <c r="S75" i="1"/>
  <c r="Q75" i="1"/>
  <c r="P75" i="1"/>
  <c r="O75" i="1"/>
  <c r="N75" i="1"/>
  <c r="L75" i="1"/>
  <c r="Z75" i="1" s="1"/>
  <c r="AJ74" i="1"/>
  <c r="AK74" i="1" s="1"/>
  <c r="AI74" i="1"/>
  <c r="AF74" i="1"/>
  <c r="AD74" i="1"/>
  <c r="Z74" i="1"/>
  <c r="X74" i="1"/>
  <c r="W74" i="1"/>
  <c r="AA74" i="1" s="1"/>
  <c r="U74" i="1"/>
  <c r="T74" i="1"/>
  <c r="S74" i="1"/>
  <c r="Q74" i="1"/>
  <c r="P74" i="1"/>
  <c r="AH74" i="1" s="1"/>
  <c r="O74" i="1"/>
  <c r="Y74" i="1" s="1"/>
  <c r="N74" i="1"/>
  <c r="L74" i="1"/>
  <c r="AJ73" i="1"/>
  <c r="AK73" i="1" s="1"/>
  <c r="AA73" i="1" s="1"/>
  <c r="AI73" i="1"/>
  <c r="AG73" i="1"/>
  <c r="AF73" i="1"/>
  <c r="Z73" i="1"/>
  <c r="X73" i="1"/>
  <c r="W73" i="1"/>
  <c r="U73" i="1"/>
  <c r="T73" i="1"/>
  <c r="S73" i="1"/>
  <c r="Q73" i="1"/>
  <c r="P73" i="1"/>
  <c r="AH73" i="1" s="1"/>
  <c r="O73" i="1"/>
  <c r="Y73" i="1" s="1"/>
  <c r="N73" i="1"/>
  <c r="L73" i="1"/>
  <c r="E73" i="1"/>
  <c r="AK72" i="1"/>
  <c r="AJ72" i="1"/>
  <c r="AI72" i="1"/>
  <c r="AH72" i="1"/>
  <c r="AD72" i="1"/>
  <c r="AB72" i="1"/>
  <c r="X72" i="1"/>
  <c r="Y72" i="1" s="1"/>
  <c r="W72" i="1"/>
  <c r="AA72" i="1" s="1"/>
  <c r="U72" i="1"/>
  <c r="T72" i="1"/>
  <c r="AF72" i="1" s="1"/>
  <c r="S72" i="1"/>
  <c r="Q72" i="1"/>
  <c r="P72" i="1"/>
  <c r="O72" i="1"/>
  <c r="N72" i="1"/>
  <c r="L72" i="1"/>
  <c r="Z72" i="1" s="1"/>
  <c r="AG72" i="1" s="1"/>
  <c r="AJ71" i="1"/>
  <c r="AK71" i="1" s="1"/>
  <c r="AI71" i="1"/>
  <c r="AF71" i="1"/>
  <c r="Z71" i="1"/>
  <c r="X71" i="1"/>
  <c r="W71" i="1"/>
  <c r="AA71" i="1" s="1"/>
  <c r="U71" i="1"/>
  <c r="T71" i="1"/>
  <c r="S71" i="1"/>
  <c r="Q71" i="1"/>
  <c r="P71" i="1"/>
  <c r="O71" i="1"/>
  <c r="Y71" i="1" s="1"/>
  <c r="N71" i="1"/>
  <c r="L71" i="1"/>
  <c r="AK70" i="1"/>
  <c r="AJ70" i="1"/>
  <c r="AI70" i="1"/>
  <c r="AG70" i="1"/>
  <c r="AF70" i="1"/>
  <c r="X70" i="1"/>
  <c r="W70" i="1"/>
  <c r="AA70" i="1" s="1"/>
  <c r="U70" i="1"/>
  <c r="T70" i="1"/>
  <c r="S70" i="1"/>
  <c r="Q70" i="1"/>
  <c r="P70" i="1"/>
  <c r="AH70" i="1" s="1"/>
  <c r="O70" i="1"/>
  <c r="Y70" i="1" s="1"/>
  <c r="N70" i="1"/>
  <c r="L70" i="1"/>
  <c r="Z70" i="1" s="1"/>
  <c r="AK69" i="1"/>
  <c r="AJ69" i="1"/>
  <c r="AI69" i="1"/>
  <c r="AH69" i="1"/>
  <c r="AF69" i="1"/>
  <c r="AB69" i="1"/>
  <c r="AA69" i="1"/>
  <c r="X69" i="1"/>
  <c r="Y69" i="1" s="1"/>
  <c r="W69" i="1"/>
  <c r="U69" i="1"/>
  <c r="T69" i="1"/>
  <c r="S69" i="1"/>
  <c r="Q69" i="1"/>
  <c r="P69" i="1"/>
  <c r="O69" i="1"/>
  <c r="N69" i="1"/>
  <c r="L69" i="1"/>
  <c r="Z69" i="1" s="1"/>
  <c r="AD69" i="1" s="1"/>
  <c r="AK68" i="1"/>
  <c r="AJ68" i="1"/>
  <c r="AI68" i="1"/>
  <c r="AH68" i="1"/>
  <c r="X68" i="1"/>
  <c r="Y68" i="1" s="1"/>
  <c r="W68" i="1"/>
  <c r="AA68" i="1" s="1"/>
  <c r="U68" i="1"/>
  <c r="T68" i="1"/>
  <c r="AF68" i="1" s="1"/>
  <c r="S68" i="1"/>
  <c r="Q68" i="1"/>
  <c r="P68" i="1"/>
  <c r="O68" i="1"/>
  <c r="N68" i="1"/>
  <c r="L68" i="1"/>
  <c r="Z68" i="1" s="1"/>
  <c r="AG68" i="1" s="1"/>
  <c r="AJ67" i="1"/>
  <c r="AK67" i="1" s="1"/>
  <c r="AI67" i="1"/>
  <c r="AF67" i="1"/>
  <c r="AD67" i="1"/>
  <c r="Z67" i="1"/>
  <c r="X67" i="1"/>
  <c r="W67" i="1"/>
  <c r="AA67" i="1" s="1"/>
  <c r="U67" i="1"/>
  <c r="T67" i="1"/>
  <c r="S67" i="1"/>
  <c r="Q67" i="1"/>
  <c r="P67" i="1"/>
  <c r="AH67" i="1" s="1"/>
  <c r="O67" i="1"/>
  <c r="Y67" i="1" s="1"/>
  <c r="N67" i="1"/>
  <c r="L67" i="1"/>
  <c r="AK66" i="1"/>
  <c r="AJ66" i="1"/>
  <c r="AI66" i="1"/>
  <c r="AG66" i="1"/>
  <c r="AF66" i="1"/>
  <c r="X66" i="1"/>
  <c r="W66" i="1"/>
  <c r="U66" i="1"/>
  <c r="T66" i="1"/>
  <c r="S66" i="1"/>
  <c r="Q66" i="1"/>
  <c r="P66" i="1"/>
  <c r="AH66" i="1" s="1"/>
  <c r="O66" i="1"/>
  <c r="Y66" i="1" s="1"/>
  <c r="N66" i="1"/>
  <c r="L66" i="1"/>
  <c r="Z66" i="1" s="1"/>
  <c r="AK65" i="1"/>
  <c r="AJ65" i="1"/>
  <c r="AI65" i="1"/>
  <c r="AH65" i="1"/>
  <c r="AF65" i="1"/>
  <c r="AB65" i="1"/>
  <c r="AA65" i="1"/>
  <c r="X65" i="1"/>
  <c r="Y65" i="1" s="1"/>
  <c r="W65" i="1"/>
  <c r="U65" i="1"/>
  <c r="T65" i="1"/>
  <c r="S65" i="1"/>
  <c r="Q65" i="1"/>
  <c r="P65" i="1"/>
  <c r="O65" i="1"/>
  <c r="N65" i="1"/>
  <c r="L65" i="1"/>
  <c r="Z65" i="1" s="1"/>
  <c r="AD65" i="1" s="1"/>
  <c r="AK64" i="1"/>
  <c r="AJ64" i="1"/>
  <c r="AI64" i="1"/>
  <c r="AH64" i="1"/>
  <c r="AD64" i="1"/>
  <c r="X64" i="1"/>
  <c r="Y64" i="1" s="1"/>
  <c r="W64" i="1"/>
  <c r="AA64" i="1" s="1"/>
  <c r="U64" i="1"/>
  <c r="T64" i="1"/>
  <c r="AF64" i="1" s="1"/>
  <c r="S64" i="1"/>
  <c r="Q64" i="1"/>
  <c r="P64" i="1"/>
  <c r="O64" i="1"/>
  <c r="N64" i="1"/>
  <c r="L64" i="1"/>
  <c r="Z64" i="1" s="1"/>
  <c r="AG64" i="1" s="1"/>
  <c r="AJ63" i="1"/>
  <c r="AK63" i="1" s="1"/>
  <c r="AI63" i="1"/>
  <c r="AF63" i="1"/>
  <c r="Z63" i="1"/>
  <c r="X63" i="1"/>
  <c r="W63" i="1"/>
  <c r="U63" i="1"/>
  <c r="T63" i="1"/>
  <c r="S63" i="1"/>
  <c r="Q63" i="1"/>
  <c r="P63" i="1"/>
  <c r="O63" i="1"/>
  <c r="Y63" i="1" s="1"/>
  <c r="N63" i="1"/>
  <c r="L63" i="1"/>
  <c r="AK62" i="1"/>
  <c r="AJ62" i="1"/>
  <c r="AI62" i="1"/>
  <c r="AG62" i="1"/>
  <c r="AF62" i="1"/>
  <c r="X62" i="1"/>
  <c r="W62" i="1"/>
  <c r="U62" i="1"/>
  <c r="T62" i="1"/>
  <c r="S62" i="1"/>
  <c r="Q62" i="1"/>
  <c r="P62" i="1"/>
  <c r="AH62" i="1" s="1"/>
  <c r="O62" i="1"/>
  <c r="Y62" i="1" s="1"/>
  <c r="N62" i="1"/>
  <c r="L62" i="1"/>
  <c r="Z62" i="1" s="1"/>
  <c r="AK61" i="1"/>
  <c r="AJ61" i="1"/>
  <c r="AI61" i="1"/>
  <c r="AH61" i="1"/>
  <c r="AF61" i="1"/>
  <c r="AB61" i="1"/>
  <c r="AA61" i="1"/>
  <c r="X61" i="1"/>
  <c r="Y61" i="1" s="1"/>
  <c r="W61" i="1"/>
  <c r="U61" i="1"/>
  <c r="T61" i="1"/>
  <c r="S61" i="1"/>
  <c r="Q61" i="1"/>
  <c r="P61" i="1"/>
  <c r="O61" i="1"/>
  <c r="N61" i="1"/>
  <c r="L61" i="1"/>
  <c r="Z61" i="1" s="1"/>
  <c r="AD61" i="1" s="1"/>
  <c r="AK60" i="1"/>
  <c r="AJ60" i="1"/>
  <c r="AI60" i="1"/>
  <c r="AH60" i="1"/>
  <c r="AD60" i="1"/>
  <c r="AB60" i="1"/>
  <c r="X60" i="1"/>
  <c r="Y60" i="1" s="1"/>
  <c r="W60" i="1"/>
  <c r="AA60" i="1" s="1"/>
  <c r="U60" i="1"/>
  <c r="T60" i="1"/>
  <c r="AF60" i="1" s="1"/>
  <c r="S60" i="1"/>
  <c r="Q60" i="1"/>
  <c r="P60" i="1"/>
  <c r="O60" i="1"/>
  <c r="N60" i="1"/>
  <c r="L60" i="1"/>
  <c r="Z60" i="1" s="1"/>
  <c r="AG60" i="1" s="1"/>
  <c r="AJ59" i="1"/>
  <c r="AK59" i="1" s="1"/>
  <c r="AI59" i="1"/>
  <c r="AF59" i="1"/>
  <c r="Z59" i="1"/>
  <c r="AD59" i="1" s="1"/>
  <c r="X59" i="1"/>
  <c r="W59" i="1"/>
  <c r="U59" i="1"/>
  <c r="T59" i="1"/>
  <c r="S59" i="1"/>
  <c r="Q59" i="1"/>
  <c r="P59" i="1"/>
  <c r="O59" i="1"/>
  <c r="Y59" i="1" s="1"/>
  <c r="N59" i="1"/>
  <c r="L59" i="1"/>
  <c r="AK58" i="1"/>
  <c r="AJ58" i="1"/>
  <c r="AI58" i="1"/>
  <c r="AF58" i="1"/>
  <c r="X58" i="1"/>
  <c r="W58" i="1"/>
  <c r="AA58" i="1" s="1"/>
  <c r="U58" i="1"/>
  <c r="T58" i="1"/>
  <c r="S58" i="1"/>
  <c r="Q58" i="1"/>
  <c r="P58" i="1"/>
  <c r="AH58" i="1" s="1"/>
  <c r="O58" i="1"/>
  <c r="Y58" i="1" s="1"/>
  <c r="N58" i="1"/>
  <c r="L58" i="1"/>
  <c r="Z58" i="1" s="1"/>
  <c r="E58" i="1"/>
  <c r="AK57" i="1"/>
  <c r="AJ57" i="1"/>
  <c r="AI57" i="1"/>
  <c r="AH57" i="1"/>
  <c r="AB57" i="1"/>
  <c r="X57" i="1"/>
  <c r="W57" i="1"/>
  <c r="AA57" i="1" s="1"/>
  <c r="U57" i="1"/>
  <c r="T57" i="1"/>
  <c r="AF57" i="1" s="1"/>
  <c r="S57" i="1"/>
  <c r="Q57" i="1"/>
  <c r="P57" i="1"/>
  <c r="O57" i="1"/>
  <c r="Y57" i="1" s="1"/>
  <c r="N57" i="1"/>
  <c r="L57" i="1"/>
  <c r="Z57" i="1" s="1"/>
  <c r="AG57" i="1" s="1"/>
  <c r="E57" i="1"/>
  <c r="AK56" i="1"/>
  <c r="AJ56" i="1"/>
  <c r="AI56" i="1"/>
  <c r="AG56" i="1"/>
  <c r="AF56" i="1"/>
  <c r="X56" i="1"/>
  <c r="W56" i="1"/>
  <c r="U56" i="1"/>
  <c r="T56" i="1"/>
  <c r="S56" i="1"/>
  <c r="Q56" i="1"/>
  <c r="P56" i="1"/>
  <c r="AH56" i="1" s="1"/>
  <c r="O56" i="1"/>
  <c r="Y56" i="1" s="1"/>
  <c r="N56" i="1"/>
  <c r="L56" i="1"/>
  <c r="Z56" i="1" s="1"/>
  <c r="AK55" i="1"/>
  <c r="AJ55" i="1"/>
  <c r="AI55" i="1"/>
  <c r="AH55" i="1"/>
  <c r="AF55" i="1"/>
  <c r="AB55" i="1"/>
  <c r="AA55" i="1"/>
  <c r="X55" i="1"/>
  <c r="Y55" i="1" s="1"/>
  <c r="W55" i="1"/>
  <c r="U55" i="1"/>
  <c r="T55" i="1"/>
  <c r="S55" i="1"/>
  <c r="Q55" i="1"/>
  <c r="P55" i="1"/>
  <c r="O55" i="1"/>
  <c r="N55" i="1"/>
  <c r="L55" i="1"/>
  <c r="Z55" i="1" s="1"/>
  <c r="AD55" i="1" s="1"/>
  <c r="AK54" i="1"/>
  <c r="AJ54" i="1"/>
  <c r="AI54" i="1"/>
  <c r="AH54" i="1"/>
  <c r="AD54" i="1"/>
  <c r="AB54" i="1"/>
  <c r="X54" i="1"/>
  <c r="Y54" i="1" s="1"/>
  <c r="W54" i="1"/>
  <c r="AA54" i="1" s="1"/>
  <c r="U54" i="1"/>
  <c r="T54" i="1"/>
  <c r="AF54" i="1" s="1"/>
  <c r="S54" i="1"/>
  <c r="Q54" i="1"/>
  <c r="P54" i="1"/>
  <c r="O54" i="1"/>
  <c r="N54" i="1"/>
  <c r="L54" i="1"/>
  <c r="Z54" i="1" s="1"/>
  <c r="AG54" i="1" s="1"/>
  <c r="E54" i="1"/>
  <c r="AJ53" i="1"/>
  <c r="AK53" i="1" s="1"/>
  <c r="AA53" i="1" s="1"/>
  <c r="AI53" i="1"/>
  <c r="AF53" i="1"/>
  <c r="Z53" i="1"/>
  <c r="AG53" i="1" s="1"/>
  <c r="X53" i="1"/>
  <c r="W53" i="1"/>
  <c r="U53" i="1"/>
  <c r="T53" i="1"/>
  <c r="S53" i="1"/>
  <c r="Q53" i="1"/>
  <c r="P53" i="1"/>
  <c r="AH53" i="1" s="1"/>
  <c r="O53" i="1"/>
  <c r="Y53" i="1" s="1"/>
  <c r="N53" i="1"/>
  <c r="L53" i="1"/>
  <c r="E53" i="1"/>
  <c r="AK52" i="1"/>
  <c r="AJ52" i="1"/>
  <c r="AI52" i="1"/>
  <c r="AH52" i="1"/>
  <c r="AD52" i="1"/>
  <c r="X52" i="1"/>
  <c r="Y52" i="1" s="1"/>
  <c r="W52" i="1"/>
  <c r="AA52" i="1" s="1"/>
  <c r="U52" i="1"/>
  <c r="T52" i="1"/>
  <c r="AF52" i="1" s="1"/>
  <c r="S52" i="1"/>
  <c r="Q52" i="1"/>
  <c r="P52" i="1"/>
  <c r="O52" i="1"/>
  <c r="N52" i="1"/>
  <c r="L52" i="1"/>
  <c r="Z52" i="1" s="1"/>
  <c r="AG52" i="1" s="1"/>
  <c r="E52" i="1"/>
  <c r="AJ51" i="1"/>
  <c r="AK51" i="1" s="1"/>
  <c r="AA51" i="1" s="1"/>
  <c r="AI51" i="1"/>
  <c r="AG51" i="1"/>
  <c r="AF51" i="1"/>
  <c r="Z51" i="1"/>
  <c r="X51" i="1"/>
  <c r="W51" i="1"/>
  <c r="U51" i="1"/>
  <c r="T51" i="1"/>
  <c r="S51" i="1"/>
  <c r="Q51" i="1"/>
  <c r="P51" i="1"/>
  <c r="AH51" i="1" s="1"/>
  <c r="O51" i="1"/>
  <c r="Y51" i="1" s="1"/>
  <c r="N51" i="1"/>
  <c r="L51" i="1"/>
  <c r="E51" i="1"/>
  <c r="AK50" i="1"/>
  <c r="AJ50" i="1"/>
  <c r="AI50" i="1"/>
  <c r="AH50" i="1"/>
  <c r="X50" i="1"/>
  <c r="Y50" i="1" s="1"/>
  <c r="W50" i="1"/>
  <c r="AA50" i="1" s="1"/>
  <c r="U50" i="1"/>
  <c r="T50" i="1"/>
  <c r="AF50" i="1" s="1"/>
  <c r="S50" i="1"/>
  <c r="Q50" i="1"/>
  <c r="P50" i="1"/>
  <c r="O50" i="1"/>
  <c r="N50" i="1"/>
  <c r="L50" i="1"/>
  <c r="Z50" i="1" s="1"/>
  <c r="AG50" i="1" s="1"/>
  <c r="E50" i="1"/>
  <c r="AJ49" i="1"/>
  <c r="AK49" i="1" s="1"/>
  <c r="AA49" i="1" s="1"/>
  <c r="AI49" i="1"/>
  <c r="AG49" i="1"/>
  <c r="AF49" i="1"/>
  <c r="Z49" i="1"/>
  <c r="X49" i="1"/>
  <c r="W49" i="1"/>
  <c r="U49" i="1"/>
  <c r="T49" i="1"/>
  <c r="S49" i="1"/>
  <c r="Q49" i="1"/>
  <c r="P49" i="1"/>
  <c r="AH49" i="1" s="1"/>
  <c r="O49" i="1"/>
  <c r="Y49" i="1" s="1"/>
  <c r="N49" i="1"/>
  <c r="L49" i="1"/>
  <c r="E49" i="1"/>
  <c r="AK48" i="1"/>
  <c r="AJ48" i="1"/>
  <c r="AI48" i="1"/>
  <c r="AH48" i="1"/>
  <c r="AD48" i="1"/>
  <c r="AB48" i="1"/>
  <c r="X48" i="1"/>
  <c r="Y48" i="1" s="1"/>
  <c r="W48" i="1"/>
  <c r="AA48" i="1" s="1"/>
  <c r="U48" i="1"/>
  <c r="T48" i="1"/>
  <c r="AF48" i="1" s="1"/>
  <c r="S48" i="1"/>
  <c r="Q48" i="1"/>
  <c r="P48" i="1"/>
  <c r="O48" i="1"/>
  <c r="N48" i="1"/>
  <c r="L48" i="1"/>
  <c r="Z48" i="1" s="1"/>
  <c r="AG48" i="1" s="1"/>
  <c r="E48" i="1"/>
  <c r="AJ47" i="1"/>
  <c r="AK47" i="1" s="1"/>
  <c r="AA47" i="1" s="1"/>
  <c r="AI47" i="1"/>
  <c r="AF47" i="1"/>
  <c r="Z47" i="1"/>
  <c r="X47" i="1"/>
  <c r="W47" i="1"/>
  <c r="U47" i="1"/>
  <c r="T47" i="1"/>
  <c r="S47" i="1"/>
  <c r="Q47" i="1"/>
  <c r="P47" i="1"/>
  <c r="AH47" i="1" s="1"/>
  <c r="O47" i="1"/>
  <c r="Y47" i="1" s="1"/>
  <c r="N47" i="1"/>
  <c r="L47" i="1"/>
  <c r="E47" i="1"/>
  <c r="AK46" i="1"/>
  <c r="AJ46" i="1"/>
  <c r="AI46" i="1"/>
  <c r="AH46" i="1"/>
  <c r="AD46" i="1"/>
  <c r="AB46" i="1"/>
  <c r="X46" i="1"/>
  <c r="Y46" i="1" s="1"/>
  <c r="W46" i="1"/>
  <c r="AA46" i="1" s="1"/>
  <c r="U46" i="1"/>
  <c r="T46" i="1"/>
  <c r="AF46" i="1" s="1"/>
  <c r="S46" i="1"/>
  <c r="Q46" i="1"/>
  <c r="P46" i="1"/>
  <c r="O46" i="1"/>
  <c r="N46" i="1"/>
  <c r="L46" i="1"/>
  <c r="Z46" i="1" s="1"/>
  <c r="AG46" i="1" s="1"/>
  <c r="E46" i="1"/>
  <c r="AJ45" i="1"/>
  <c r="AK45" i="1" s="1"/>
  <c r="AA45" i="1" s="1"/>
  <c r="AI45" i="1"/>
  <c r="AF45" i="1"/>
  <c r="Z45" i="1"/>
  <c r="AG45" i="1" s="1"/>
  <c r="X45" i="1"/>
  <c r="W45" i="1"/>
  <c r="U45" i="1"/>
  <c r="T45" i="1"/>
  <c r="S45" i="1"/>
  <c r="Q45" i="1"/>
  <c r="P45" i="1"/>
  <c r="AH45" i="1" s="1"/>
  <c r="O45" i="1"/>
  <c r="Y45" i="1" s="1"/>
  <c r="N45" i="1"/>
  <c r="L45" i="1"/>
  <c r="E45" i="1"/>
  <c r="AK44" i="1"/>
  <c r="AJ44" i="1"/>
  <c r="AI44" i="1"/>
  <c r="AH44" i="1"/>
  <c r="AD44" i="1"/>
  <c r="X44" i="1"/>
  <c r="Y44" i="1" s="1"/>
  <c r="W44" i="1"/>
  <c r="AA44" i="1" s="1"/>
  <c r="U44" i="1"/>
  <c r="T44" i="1"/>
  <c r="AF44" i="1" s="1"/>
  <c r="S44" i="1"/>
  <c r="Q44" i="1"/>
  <c r="P44" i="1"/>
  <c r="O44" i="1"/>
  <c r="N44" i="1"/>
  <c r="L44" i="1"/>
  <c r="Z44" i="1" s="1"/>
  <c r="AG44" i="1" s="1"/>
  <c r="E44" i="1"/>
  <c r="AJ43" i="1"/>
  <c r="AK43" i="1" s="1"/>
  <c r="AA43" i="1" s="1"/>
  <c r="AI43" i="1"/>
  <c r="AG43" i="1"/>
  <c r="AF43" i="1"/>
  <c r="Z43" i="1"/>
  <c r="X43" i="1"/>
  <c r="W43" i="1"/>
  <c r="U43" i="1"/>
  <c r="T43" i="1"/>
  <c r="S43" i="1"/>
  <c r="Q43" i="1"/>
  <c r="P43" i="1"/>
  <c r="AH43" i="1" s="1"/>
  <c r="O43" i="1"/>
  <c r="Y43" i="1" s="1"/>
  <c r="N43" i="1"/>
  <c r="L43" i="1"/>
  <c r="E43" i="1"/>
  <c r="AK42" i="1"/>
  <c r="AJ42" i="1"/>
  <c r="AI42" i="1"/>
  <c r="AH42" i="1"/>
  <c r="X42" i="1"/>
  <c r="Y42" i="1" s="1"/>
  <c r="W42" i="1"/>
  <c r="AA42" i="1" s="1"/>
  <c r="U42" i="1"/>
  <c r="T42" i="1"/>
  <c r="AF42" i="1" s="1"/>
  <c r="S42" i="1"/>
  <c r="Q42" i="1"/>
  <c r="P42" i="1"/>
  <c r="O42" i="1"/>
  <c r="N42" i="1"/>
  <c r="L42" i="1"/>
  <c r="Z42" i="1" s="1"/>
  <c r="AG42" i="1" s="1"/>
  <c r="E42" i="1"/>
  <c r="AJ41" i="1"/>
  <c r="AK41" i="1" s="1"/>
  <c r="AI41" i="1"/>
  <c r="AG41" i="1"/>
  <c r="Z41" i="1"/>
  <c r="X41" i="1"/>
  <c r="W41" i="1"/>
  <c r="AA41" i="1" s="1"/>
  <c r="U41" i="1"/>
  <c r="T41" i="1"/>
  <c r="AF41" i="1" s="1"/>
  <c r="S41" i="1"/>
  <c r="Q41" i="1"/>
  <c r="P41" i="1"/>
  <c r="AH41" i="1" s="1"/>
  <c r="O41" i="1"/>
  <c r="Y41" i="1" s="1"/>
  <c r="N41" i="1"/>
  <c r="L41" i="1"/>
  <c r="E41" i="1"/>
  <c r="AK40" i="1"/>
  <c r="AJ40" i="1"/>
  <c r="AI40" i="1"/>
  <c r="AH40" i="1"/>
  <c r="AG40" i="1"/>
  <c r="AA40" i="1"/>
  <c r="X40" i="1"/>
  <c r="W40" i="1"/>
  <c r="U40" i="1"/>
  <c r="T40" i="1"/>
  <c r="AF40" i="1" s="1"/>
  <c r="S40" i="1"/>
  <c r="Q40" i="1"/>
  <c r="P40" i="1"/>
  <c r="O40" i="1"/>
  <c r="Y40" i="1" s="1"/>
  <c r="N40" i="1"/>
  <c r="L40" i="1"/>
  <c r="Z40" i="1" s="1"/>
  <c r="AD40" i="1" s="1"/>
  <c r="E40" i="1"/>
  <c r="AK39" i="1"/>
  <c r="AJ39" i="1"/>
  <c r="AI39" i="1"/>
  <c r="AG39" i="1"/>
  <c r="AF39" i="1"/>
  <c r="Z39" i="1"/>
  <c r="X39" i="1"/>
  <c r="W39" i="1"/>
  <c r="AA39" i="1" s="1"/>
  <c r="U39" i="1"/>
  <c r="T39" i="1"/>
  <c r="S39" i="1"/>
  <c r="Q39" i="1"/>
  <c r="P39" i="1"/>
  <c r="AH39" i="1" s="1"/>
  <c r="O39" i="1"/>
  <c r="Y39" i="1" s="1"/>
  <c r="N39" i="1"/>
  <c r="L39" i="1"/>
  <c r="E39" i="1"/>
  <c r="AK38" i="1"/>
  <c r="AJ38" i="1"/>
  <c r="AI38" i="1"/>
  <c r="AH38" i="1"/>
  <c r="AG38" i="1"/>
  <c r="AA38" i="1"/>
  <c r="X38" i="1"/>
  <c r="W38" i="1"/>
  <c r="U38" i="1"/>
  <c r="T38" i="1"/>
  <c r="AF38" i="1" s="1"/>
  <c r="S38" i="1"/>
  <c r="Q38" i="1"/>
  <c r="P38" i="1"/>
  <c r="O38" i="1"/>
  <c r="Y38" i="1" s="1"/>
  <c r="N38" i="1"/>
  <c r="L38" i="1"/>
  <c r="Z38" i="1" s="1"/>
  <c r="AD38" i="1" s="1"/>
  <c r="E38" i="1"/>
  <c r="AK37" i="1"/>
  <c r="AJ37" i="1"/>
  <c r="AI37" i="1"/>
  <c r="AG37" i="1"/>
  <c r="AF37" i="1"/>
  <c r="Z37" i="1"/>
  <c r="X37" i="1"/>
  <c r="W37" i="1"/>
  <c r="AA37" i="1" s="1"/>
  <c r="U37" i="1"/>
  <c r="T37" i="1"/>
  <c r="S37" i="1"/>
  <c r="Q37" i="1"/>
  <c r="P37" i="1"/>
  <c r="AH37" i="1" s="1"/>
  <c r="O37" i="1"/>
  <c r="Y37" i="1" s="1"/>
  <c r="N37" i="1"/>
  <c r="L37" i="1"/>
  <c r="AJ36" i="1"/>
  <c r="AK36" i="1" s="1"/>
  <c r="AA36" i="1" s="1"/>
  <c r="AI36" i="1"/>
  <c r="AF36" i="1"/>
  <c r="X36" i="1"/>
  <c r="Y36" i="1" s="1"/>
  <c r="W36" i="1"/>
  <c r="U36" i="1"/>
  <c r="T36" i="1"/>
  <c r="S36" i="1"/>
  <c r="Q36" i="1"/>
  <c r="P36" i="1"/>
  <c r="O36" i="1"/>
  <c r="N36" i="1"/>
  <c r="Z36" i="1" s="1"/>
  <c r="L36" i="1"/>
  <c r="E36" i="1"/>
  <c r="AJ35" i="1"/>
  <c r="AK35" i="1" s="1"/>
  <c r="AI35" i="1"/>
  <c r="AD35" i="1"/>
  <c r="X35" i="1"/>
  <c r="Y35" i="1" s="1"/>
  <c r="W35" i="1"/>
  <c r="AA35" i="1" s="1"/>
  <c r="U35" i="1"/>
  <c r="T35" i="1"/>
  <c r="AF35" i="1" s="1"/>
  <c r="S35" i="1"/>
  <c r="Q35" i="1"/>
  <c r="P35" i="1"/>
  <c r="AH35" i="1" s="1"/>
  <c r="O35" i="1"/>
  <c r="N35" i="1"/>
  <c r="Z35" i="1" s="1"/>
  <c r="AG35" i="1" s="1"/>
  <c r="L35" i="1"/>
  <c r="E35" i="1"/>
  <c r="AJ34" i="1"/>
  <c r="AK34" i="1" s="1"/>
  <c r="AI34" i="1"/>
  <c r="AF34" i="1"/>
  <c r="AB34" i="1"/>
  <c r="X34" i="1"/>
  <c r="Y34" i="1" s="1"/>
  <c r="W34" i="1"/>
  <c r="AA34" i="1" s="1"/>
  <c r="U34" i="1"/>
  <c r="T34" i="1"/>
  <c r="S34" i="1"/>
  <c r="Q34" i="1"/>
  <c r="P34" i="1"/>
  <c r="AH34" i="1" s="1"/>
  <c r="O34" i="1"/>
  <c r="N34" i="1"/>
  <c r="L34" i="1"/>
  <c r="Z34" i="1" s="1"/>
  <c r="E34" i="1"/>
  <c r="AJ33" i="1"/>
  <c r="AK33" i="1" s="1"/>
  <c r="AI33" i="1"/>
  <c r="Z33" i="1"/>
  <c r="X33" i="1"/>
  <c r="Y33" i="1" s="1"/>
  <c r="W33" i="1"/>
  <c r="AA33" i="1" s="1"/>
  <c r="U33" i="1"/>
  <c r="T33" i="1"/>
  <c r="AF33" i="1" s="1"/>
  <c r="S33" i="1"/>
  <c r="Q33" i="1"/>
  <c r="P33" i="1"/>
  <c r="AH33" i="1" s="1"/>
  <c r="O33" i="1"/>
  <c r="N33" i="1"/>
  <c r="L33" i="1"/>
  <c r="E33" i="1"/>
  <c r="AJ32" i="1"/>
  <c r="AK32" i="1" s="1"/>
  <c r="AI32" i="1"/>
  <c r="AF32" i="1"/>
  <c r="AB32" i="1"/>
  <c r="X32" i="1"/>
  <c r="Y32" i="1" s="1"/>
  <c r="W32" i="1"/>
  <c r="AA32" i="1" s="1"/>
  <c r="U32" i="1"/>
  <c r="T32" i="1"/>
  <c r="S32" i="1"/>
  <c r="Q32" i="1"/>
  <c r="P32" i="1"/>
  <c r="AH32" i="1" s="1"/>
  <c r="O32" i="1"/>
  <c r="N32" i="1"/>
  <c r="L32" i="1"/>
  <c r="Z32" i="1" s="1"/>
  <c r="E32" i="1"/>
  <c r="AJ31" i="1"/>
  <c r="AK31" i="1" s="1"/>
  <c r="AI31" i="1"/>
  <c r="AH31" i="1"/>
  <c r="AF31" i="1"/>
  <c r="Z31" i="1"/>
  <c r="X31" i="1"/>
  <c r="W31" i="1"/>
  <c r="AA31" i="1" s="1"/>
  <c r="U31" i="1"/>
  <c r="T31" i="1"/>
  <c r="S31" i="1"/>
  <c r="Q31" i="1"/>
  <c r="P31" i="1"/>
  <c r="O31" i="1"/>
  <c r="Y31" i="1" s="1"/>
  <c r="N31" i="1"/>
  <c r="L31" i="1"/>
  <c r="E31" i="1"/>
  <c r="AK30" i="1"/>
  <c r="AJ30" i="1"/>
  <c r="AI30" i="1"/>
  <c r="AF30" i="1"/>
  <c r="X30" i="1"/>
  <c r="Y30" i="1" s="1"/>
  <c r="W30" i="1"/>
  <c r="AA30" i="1" s="1"/>
  <c r="U30" i="1"/>
  <c r="T30" i="1"/>
  <c r="S30" i="1"/>
  <c r="Q30" i="1"/>
  <c r="P30" i="1"/>
  <c r="AH30" i="1" s="1"/>
  <c r="O30" i="1"/>
  <c r="N30" i="1"/>
  <c r="L30" i="1"/>
  <c r="Z30" i="1" s="1"/>
  <c r="E30" i="1"/>
  <c r="AJ29" i="1"/>
  <c r="AK29" i="1" s="1"/>
  <c r="AI29" i="1"/>
  <c r="AH29" i="1"/>
  <c r="Z29" i="1"/>
  <c r="AD29" i="1" s="1"/>
  <c r="X29" i="1"/>
  <c r="W29" i="1"/>
  <c r="U29" i="1"/>
  <c r="T29" i="1"/>
  <c r="AF29" i="1" s="1"/>
  <c r="S29" i="1"/>
  <c r="Q29" i="1"/>
  <c r="P29" i="1"/>
  <c r="O29" i="1"/>
  <c r="Y29" i="1" s="1"/>
  <c r="N29" i="1"/>
  <c r="L29" i="1"/>
  <c r="E29" i="1"/>
  <c r="AK28" i="1"/>
  <c r="AA28" i="1" s="1"/>
  <c r="AJ28" i="1"/>
  <c r="AI28" i="1"/>
  <c r="AH28" i="1"/>
  <c r="AF28" i="1"/>
  <c r="X28" i="1"/>
  <c r="Y28" i="1" s="1"/>
  <c r="W28" i="1"/>
  <c r="U28" i="1"/>
  <c r="T28" i="1"/>
  <c r="S28" i="1"/>
  <c r="Q28" i="1"/>
  <c r="P28" i="1"/>
  <c r="O28" i="1"/>
  <c r="N28" i="1"/>
  <c r="Z28" i="1" s="1"/>
  <c r="L28" i="1"/>
  <c r="E28" i="1"/>
  <c r="AJ27" i="1"/>
  <c r="AK27" i="1" s="1"/>
  <c r="AI27" i="1"/>
  <c r="AD27" i="1"/>
  <c r="AB27" i="1"/>
  <c r="X27" i="1"/>
  <c r="W27" i="1"/>
  <c r="U27" i="1"/>
  <c r="T27" i="1"/>
  <c r="AF27" i="1" s="1"/>
  <c r="S27" i="1"/>
  <c r="Q27" i="1"/>
  <c r="P27" i="1"/>
  <c r="AH27" i="1" s="1"/>
  <c r="O27" i="1"/>
  <c r="Y27" i="1" s="1"/>
  <c r="N27" i="1"/>
  <c r="Z27" i="1" s="1"/>
  <c r="AG27" i="1" s="1"/>
  <c r="L27" i="1"/>
  <c r="E27" i="1"/>
  <c r="AK26" i="1"/>
  <c r="AJ26" i="1"/>
  <c r="AI26" i="1"/>
  <c r="AF26" i="1"/>
  <c r="X26" i="1"/>
  <c r="Y26" i="1" s="1"/>
  <c r="W26" i="1"/>
  <c r="AA26" i="1" s="1"/>
  <c r="U26" i="1"/>
  <c r="T26" i="1"/>
  <c r="S26" i="1"/>
  <c r="Q26" i="1"/>
  <c r="P26" i="1"/>
  <c r="AH26" i="1" s="1"/>
  <c r="O26" i="1"/>
  <c r="N26" i="1"/>
  <c r="L26" i="1"/>
  <c r="Z26" i="1" s="1"/>
  <c r="E26" i="1"/>
  <c r="AJ25" i="1"/>
  <c r="AK25" i="1" s="1"/>
  <c r="AI25" i="1"/>
  <c r="AH25" i="1"/>
  <c r="X25" i="1"/>
  <c r="Y25" i="1" s="1"/>
  <c r="W25" i="1"/>
  <c r="U25" i="1"/>
  <c r="T25" i="1"/>
  <c r="AF25" i="1" s="1"/>
  <c r="S25" i="1"/>
  <c r="Q25" i="1"/>
  <c r="P25" i="1"/>
  <c r="O25" i="1"/>
  <c r="N25" i="1"/>
  <c r="Z25" i="1" s="1"/>
  <c r="L25" i="1"/>
  <c r="E25" i="1"/>
  <c r="AJ24" i="1"/>
  <c r="AK24" i="1" s="1"/>
  <c r="AI24" i="1"/>
  <c r="AF24" i="1"/>
  <c r="AB24" i="1"/>
  <c r="AA24" i="1"/>
  <c r="X24" i="1"/>
  <c r="Y24" i="1" s="1"/>
  <c r="W24" i="1"/>
  <c r="U24" i="1"/>
  <c r="T24" i="1"/>
  <c r="S24" i="1"/>
  <c r="Q24" i="1"/>
  <c r="P24" i="1"/>
  <c r="AH24" i="1" s="1"/>
  <c r="O24" i="1"/>
  <c r="N24" i="1"/>
  <c r="L24" i="1"/>
  <c r="Z24" i="1" s="1"/>
  <c r="E24" i="1"/>
  <c r="AJ23" i="1"/>
  <c r="AK23" i="1" s="1"/>
  <c r="AI23" i="1"/>
  <c r="AH23" i="1"/>
  <c r="AF23" i="1"/>
  <c r="X23" i="1"/>
  <c r="W23" i="1"/>
  <c r="AA23" i="1" s="1"/>
  <c r="U23" i="1"/>
  <c r="T23" i="1"/>
  <c r="S23" i="1"/>
  <c r="Q23" i="1"/>
  <c r="P23" i="1"/>
  <c r="O23" i="1"/>
  <c r="Y23" i="1" s="1"/>
  <c r="N23" i="1"/>
  <c r="L23" i="1"/>
  <c r="Z23" i="1" s="1"/>
  <c r="E23" i="1"/>
  <c r="AK22" i="1"/>
  <c r="AJ22" i="1"/>
  <c r="AI22" i="1"/>
  <c r="AH22" i="1"/>
  <c r="X22" i="1"/>
  <c r="Y22" i="1" s="1"/>
  <c r="W22" i="1"/>
  <c r="AA22" i="1" s="1"/>
  <c r="U22" i="1"/>
  <c r="T22" i="1"/>
  <c r="AF22" i="1" s="1"/>
  <c r="S22" i="1"/>
  <c r="Q22" i="1"/>
  <c r="P22" i="1"/>
  <c r="O22" i="1"/>
  <c r="N22" i="1"/>
  <c r="L22" i="1"/>
  <c r="Z22" i="1" s="1"/>
  <c r="AD22" i="1" s="1"/>
  <c r="E22" i="1"/>
  <c r="AJ21" i="1"/>
  <c r="AK21" i="1" s="1"/>
  <c r="AA21" i="1" s="1"/>
  <c r="AI21" i="1"/>
  <c r="X21" i="1"/>
  <c r="W21" i="1"/>
  <c r="U21" i="1"/>
  <c r="T21" i="1"/>
  <c r="AF21" i="1" s="1"/>
  <c r="S21" i="1"/>
  <c r="Q21" i="1"/>
  <c r="P21" i="1"/>
  <c r="O21" i="1"/>
  <c r="Y21" i="1" s="1"/>
  <c r="N21" i="1"/>
  <c r="L21" i="1"/>
  <c r="Z21" i="1" s="1"/>
  <c r="E21" i="1"/>
  <c r="AK20" i="1"/>
  <c r="AJ20" i="1"/>
  <c r="AI20" i="1"/>
  <c r="AH20" i="1"/>
  <c r="X20" i="1"/>
  <c r="Y20" i="1" s="1"/>
  <c r="W20" i="1"/>
  <c r="AA20" i="1" s="1"/>
  <c r="U20" i="1"/>
  <c r="T20" i="1"/>
  <c r="AF20" i="1" s="1"/>
  <c r="S20" i="1"/>
  <c r="Q20" i="1"/>
  <c r="P20" i="1"/>
  <c r="O20" i="1"/>
  <c r="N20" i="1"/>
  <c r="L20" i="1"/>
  <c r="Z20" i="1" s="1"/>
  <c r="AD20" i="1" s="1"/>
  <c r="E20" i="1"/>
  <c r="AJ19" i="1"/>
  <c r="AK19" i="1" s="1"/>
  <c r="AI19" i="1"/>
  <c r="X19" i="1"/>
  <c r="W19" i="1"/>
  <c r="U19" i="1"/>
  <c r="T19" i="1"/>
  <c r="AF19" i="1" s="1"/>
  <c r="S19" i="1"/>
  <c r="Q19" i="1"/>
  <c r="P19" i="1"/>
  <c r="O19" i="1"/>
  <c r="Y19" i="1" s="1"/>
  <c r="N19" i="1"/>
  <c r="L19" i="1"/>
  <c r="Z19" i="1" s="1"/>
  <c r="E19" i="1"/>
  <c r="AK18" i="1"/>
  <c r="AJ18" i="1"/>
  <c r="AI18" i="1"/>
  <c r="AH18" i="1"/>
  <c r="X18" i="1"/>
  <c r="Y18" i="1" s="1"/>
  <c r="W18" i="1"/>
  <c r="AA18" i="1" s="1"/>
  <c r="U18" i="1"/>
  <c r="T18" i="1"/>
  <c r="AF18" i="1" s="1"/>
  <c r="S18" i="1"/>
  <c r="Q18" i="1"/>
  <c r="P18" i="1"/>
  <c r="O18" i="1"/>
  <c r="N18" i="1"/>
  <c r="L18" i="1"/>
  <c r="Z18" i="1" s="1"/>
  <c r="AD18" i="1" s="1"/>
  <c r="E18" i="1"/>
  <c r="AJ17" i="1"/>
  <c r="AK17" i="1" s="1"/>
  <c r="AI17" i="1"/>
  <c r="X17" i="1"/>
  <c r="W17" i="1"/>
  <c r="U17" i="1"/>
  <c r="T17" i="1"/>
  <c r="AF17" i="1" s="1"/>
  <c r="S17" i="1"/>
  <c r="Q17" i="1"/>
  <c r="P17" i="1"/>
  <c r="O17" i="1"/>
  <c r="Y17" i="1" s="1"/>
  <c r="N17" i="1"/>
  <c r="L17" i="1"/>
  <c r="Z17" i="1" s="1"/>
  <c r="E17" i="1"/>
  <c r="AK16" i="1"/>
  <c r="AJ16" i="1"/>
  <c r="AI16" i="1"/>
  <c r="AH16" i="1"/>
  <c r="X16" i="1"/>
  <c r="Y16" i="1" s="1"/>
  <c r="W16" i="1"/>
  <c r="AA16" i="1" s="1"/>
  <c r="U16" i="1"/>
  <c r="T16" i="1"/>
  <c r="AF16" i="1" s="1"/>
  <c r="S16" i="1"/>
  <c r="Q16" i="1"/>
  <c r="P16" i="1"/>
  <c r="O16" i="1"/>
  <c r="N16" i="1"/>
  <c r="L16" i="1"/>
  <c r="Z16" i="1" s="1"/>
  <c r="AD16" i="1" s="1"/>
  <c r="AJ15" i="1"/>
  <c r="AK15" i="1" s="1"/>
  <c r="AI15" i="1"/>
  <c r="Z15" i="1"/>
  <c r="AG15" i="1" s="1"/>
  <c r="X15" i="1"/>
  <c r="W15" i="1"/>
  <c r="AA15" i="1" s="1"/>
  <c r="U15" i="1"/>
  <c r="T15" i="1"/>
  <c r="AF15" i="1" s="1"/>
  <c r="S15" i="1"/>
  <c r="Q15" i="1"/>
  <c r="P15" i="1"/>
  <c r="AH15" i="1" s="1"/>
  <c r="O15" i="1"/>
  <c r="Y15" i="1" s="1"/>
  <c r="N15" i="1"/>
  <c r="L15" i="1"/>
  <c r="AJ14" i="1"/>
  <c r="AK14" i="1" s="1"/>
  <c r="AI14" i="1"/>
  <c r="AD14" i="1"/>
  <c r="Z14" i="1"/>
  <c r="AB14" i="1" s="1"/>
  <c r="X14" i="1"/>
  <c r="W14" i="1"/>
  <c r="U14" i="1"/>
  <c r="T14" i="1"/>
  <c r="AF14" i="1" s="1"/>
  <c r="S14" i="1"/>
  <c r="Q14" i="1"/>
  <c r="P14" i="1"/>
  <c r="O14" i="1"/>
  <c r="Y14" i="1" s="1"/>
  <c r="N14" i="1"/>
  <c r="L14" i="1"/>
  <c r="AJ13" i="1"/>
  <c r="AK13" i="1" s="1"/>
  <c r="AI13" i="1"/>
  <c r="AF13" i="1"/>
  <c r="X13" i="1"/>
  <c r="Y13" i="1" s="1"/>
  <c r="W13" i="1"/>
  <c r="AA13" i="1" s="1"/>
  <c r="U13" i="1"/>
  <c r="T13" i="1"/>
  <c r="S13" i="1"/>
  <c r="Q13" i="1"/>
  <c r="P13" i="1"/>
  <c r="AH13" i="1" s="1"/>
  <c r="O13" i="1"/>
  <c r="N13" i="1"/>
  <c r="L13" i="1"/>
  <c r="Z13" i="1" s="1"/>
  <c r="AK12" i="1"/>
  <c r="AJ12" i="1"/>
  <c r="AI12" i="1"/>
  <c r="AH12" i="1"/>
  <c r="AA12" i="1"/>
  <c r="X12" i="1"/>
  <c r="Y12" i="1" s="1"/>
  <c r="W12" i="1"/>
  <c r="U12" i="1"/>
  <c r="T12" i="1"/>
  <c r="AF12" i="1" s="1"/>
  <c r="S12" i="1"/>
  <c r="Q12" i="1"/>
  <c r="P12" i="1"/>
  <c r="O12" i="1"/>
  <c r="N12" i="1"/>
  <c r="L12" i="1"/>
  <c r="Z12" i="1" s="1"/>
  <c r="AG12" i="1" s="1"/>
  <c r="E12" i="1"/>
  <c r="AJ11" i="1"/>
  <c r="AK11" i="1" s="1"/>
  <c r="AI11" i="1"/>
  <c r="Z11" i="1"/>
  <c r="AB11" i="1" s="1"/>
  <c r="X11" i="1"/>
  <c r="W11" i="1"/>
  <c r="U11" i="1"/>
  <c r="T11" i="1"/>
  <c r="AF11" i="1" s="1"/>
  <c r="S11" i="1"/>
  <c r="Q11" i="1"/>
  <c r="P11" i="1"/>
  <c r="AH11" i="1" s="1"/>
  <c r="O11" i="1"/>
  <c r="Y11" i="1" s="1"/>
  <c r="N11" i="1"/>
  <c r="L11" i="1"/>
  <c r="E11" i="1"/>
  <c r="AK10" i="1"/>
  <c r="AJ10" i="1"/>
  <c r="AI10" i="1"/>
  <c r="AH10" i="1"/>
  <c r="AA10" i="1"/>
  <c r="X10" i="1"/>
  <c r="Y10" i="1" s="1"/>
  <c r="W10" i="1"/>
  <c r="U10" i="1"/>
  <c r="T10" i="1"/>
  <c r="AF10" i="1" s="1"/>
  <c r="S10" i="1"/>
  <c r="Q10" i="1"/>
  <c r="P10" i="1"/>
  <c r="O10" i="1"/>
  <c r="N10" i="1"/>
  <c r="L10" i="1"/>
  <c r="Z10" i="1" s="1"/>
  <c r="AG10" i="1" s="1"/>
  <c r="E10" i="1"/>
  <c r="AJ9" i="1"/>
  <c r="AK9" i="1" s="1"/>
  <c r="AI9" i="1"/>
  <c r="Z9" i="1"/>
  <c r="AB9" i="1" s="1"/>
  <c r="X9" i="1"/>
  <c r="W9" i="1"/>
  <c r="AA9" i="1" s="1"/>
  <c r="U9" i="1"/>
  <c r="T9" i="1"/>
  <c r="AF9" i="1" s="1"/>
  <c r="S9" i="1"/>
  <c r="Q9" i="1"/>
  <c r="P9" i="1"/>
  <c r="AH9" i="1" s="1"/>
  <c r="O9" i="1"/>
  <c r="Y9" i="1" s="1"/>
  <c r="N9" i="1"/>
  <c r="L9" i="1"/>
  <c r="E9" i="1"/>
  <c r="AK8" i="1"/>
  <c r="AJ8" i="1"/>
  <c r="AI8" i="1"/>
  <c r="AH8" i="1"/>
  <c r="AA8" i="1"/>
  <c r="X8" i="1"/>
  <c r="Y8" i="1" s="1"/>
  <c r="W8" i="1"/>
  <c r="U8" i="1"/>
  <c r="T8" i="1"/>
  <c r="AF8" i="1" s="1"/>
  <c r="S8" i="1"/>
  <c r="Q8" i="1"/>
  <c r="P8" i="1"/>
  <c r="O8" i="1"/>
  <c r="N8" i="1"/>
  <c r="L8" i="1"/>
  <c r="Z8" i="1" s="1"/>
  <c r="AG8" i="1" s="1"/>
  <c r="E8" i="1"/>
  <c r="AJ7" i="1"/>
  <c r="AK7" i="1" s="1"/>
  <c r="AI7" i="1"/>
  <c r="Z7" i="1"/>
  <c r="AB7" i="1" s="1"/>
  <c r="X7" i="1"/>
  <c r="W7" i="1"/>
  <c r="U7" i="1"/>
  <c r="T7" i="1"/>
  <c r="AF7" i="1" s="1"/>
  <c r="S7" i="1"/>
  <c r="Q7" i="1"/>
  <c r="P7" i="1"/>
  <c r="AH7" i="1" s="1"/>
  <c r="O7" i="1"/>
  <c r="Y7" i="1" s="1"/>
  <c r="N7" i="1"/>
  <c r="L7" i="1"/>
  <c r="E7" i="1"/>
  <c r="AK6" i="1"/>
  <c r="AJ6" i="1"/>
  <c r="AI6" i="1"/>
  <c r="AH6" i="1"/>
  <c r="AA6" i="1"/>
  <c r="X6" i="1"/>
  <c r="Y6" i="1" s="1"/>
  <c r="W6" i="1"/>
  <c r="U6" i="1"/>
  <c r="T6" i="1"/>
  <c r="AF6" i="1" s="1"/>
  <c r="S6" i="1"/>
  <c r="Q6" i="1"/>
  <c r="P6" i="1"/>
  <c r="O6" i="1"/>
  <c r="N6" i="1"/>
  <c r="L6" i="1"/>
  <c r="Z6" i="1" s="1"/>
  <c r="AG6" i="1" s="1"/>
  <c r="AJ5" i="1"/>
  <c r="AK5" i="1" s="1"/>
  <c r="AI5" i="1"/>
  <c r="X5" i="1"/>
  <c r="Y5" i="1" s="1"/>
  <c r="W5" i="1"/>
  <c r="U5" i="1"/>
  <c r="T5" i="1"/>
  <c r="AF5" i="1" s="1"/>
  <c r="S5" i="1"/>
  <c r="Q5" i="1"/>
  <c r="P5" i="1"/>
  <c r="AH5" i="1" s="1"/>
  <c r="O5" i="1"/>
  <c r="N5" i="1"/>
  <c r="Z5" i="1" s="1"/>
  <c r="L5" i="1"/>
  <c r="E5" i="1"/>
  <c r="AJ4" i="1"/>
  <c r="AK4" i="1" s="1"/>
  <c r="AA4" i="1" s="1"/>
  <c r="AI4" i="1"/>
  <c r="AF4" i="1"/>
  <c r="X4" i="1"/>
  <c r="Y4" i="1" s="1"/>
  <c r="W4" i="1"/>
  <c r="U4" i="1"/>
  <c r="T4" i="1"/>
  <c r="S4" i="1"/>
  <c r="Q4" i="1"/>
  <c r="P4" i="1"/>
  <c r="AH4" i="1" s="1"/>
  <c r="O4" i="1"/>
  <c r="N4" i="1"/>
  <c r="Z4" i="1" s="1"/>
  <c r="L4" i="1"/>
  <c r="E4" i="1"/>
  <c r="AJ3" i="1"/>
  <c r="AK3" i="1" s="1"/>
  <c r="AI3" i="1"/>
  <c r="X3" i="1"/>
  <c r="Y3" i="1" s="1"/>
  <c r="W3" i="1"/>
  <c r="AA3" i="1" s="1"/>
  <c r="U3" i="1"/>
  <c r="T3" i="1"/>
  <c r="AF3" i="1" s="1"/>
  <c r="S3" i="1"/>
  <c r="Q3" i="1"/>
  <c r="P3" i="1"/>
  <c r="AH3" i="1" s="1"/>
  <c r="O3" i="1"/>
  <c r="N3" i="1"/>
  <c r="Z3" i="1" s="1"/>
  <c r="L3" i="1"/>
  <c r="E3" i="1"/>
  <c r="AA11" i="1" l="1"/>
  <c r="AB17" i="1"/>
  <c r="AG17" i="1"/>
  <c r="AD17" i="1"/>
  <c r="AB19" i="1"/>
  <c r="AG19" i="1"/>
  <c r="AD19" i="1"/>
  <c r="AB21" i="1"/>
  <c r="AG21" i="1"/>
  <c r="AD21" i="1"/>
  <c r="AG25" i="1"/>
  <c r="AD25" i="1"/>
  <c r="AB25" i="1"/>
  <c r="AG3" i="1"/>
  <c r="AD3" i="1"/>
  <c r="AB3" i="1"/>
  <c r="AA14" i="1"/>
  <c r="AD30" i="1"/>
  <c r="AB30" i="1"/>
  <c r="AG30" i="1"/>
  <c r="AD4" i="1"/>
  <c r="AB4" i="1"/>
  <c r="AG4" i="1"/>
  <c r="AA7" i="1"/>
  <c r="AA17" i="1"/>
  <c r="AA19" i="1"/>
  <c r="AG23" i="1"/>
  <c r="AD23" i="1"/>
  <c r="AB23" i="1"/>
  <c r="AD28" i="1"/>
  <c r="AB28" i="1"/>
  <c r="AG28" i="1"/>
  <c r="AD36" i="1"/>
  <c r="AB36" i="1"/>
  <c r="AG36" i="1"/>
  <c r="AG5" i="1"/>
  <c r="AB5" i="1"/>
  <c r="AD5" i="1"/>
  <c r="AD13" i="1"/>
  <c r="AB13" i="1"/>
  <c r="AG13" i="1"/>
  <c r="AD26" i="1"/>
  <c r="AB26" i="1"/>
  <c r="AG26" i="1"/>
  <c r="AD84" i="1"/>
  <c r="AB84" i="1"/>
  <c r="AG84" i="1"/>
  <c r="AG7" i="1"/>
  <c r="AG9" i="1"/>
  <c r="AG11" i="1"/>
  <c r="AB16" i="1"/>
  <c r="AD58" i="1"/>
  <c r="AB58" i="1"/>
  <c r="AB63" i="1"/>
  <c r="AG63" i="1"/>
  <c r="AB6" i="1"/>
  <c r="AB8" i="1"/>
  <c r="AB10" i="1"/>
  <c r="AD32" i="1"/>
  <c r="AG32" i="1"/>
  <c r="AD47" i="1"/>
  <c r="AB47" i="1"/>
  <c r="AH63" i="1"/>
  <c r="AD63" i="1"/>
  <c r="AG95" i="1"/>
  <c r="AD95" i="1"/>
  <c r="AD6" i="1"/>
  <c r="AD7" i="1"/>
  <c r="AD8" i="1"/>
  <c r="AD9" i="1"/>
  <c r="AD10" i="1"/>
  <c r="AD11" i="1"/>
  <c r="AD12" i="1"/>
  <c r="AH14" i="1"/>
  <c r="AG14" i="1"/>
  <c r="AB15" i="1"/>
  <c r="AG16" i="1"/>
  <c r="AG18" i="1"/>
  <c r="AG20" i="1"/>
  <c r="AG22" i="1"/>
  <c r="AD24" i="1"/>
  <c r="AG24" i="1"/>
  <c r="AA27" i="1"/>
  <c r="AD34" i="1"/>
  <c r="AG34" i="1"/>
  <c r="AB42" i="1"/>
  <c r="AD49" i="1"/>
  <c r="AB49" i="1"/>
  <c r="AB50" i="1"/>
  <c r="AH59" i="1"/>
  <c r="AA63" i="1"/>
  <c r="AD66" i="1"/>
  <c r="AB66" i="1"/>
  <c r="AA66" i="1"/>
  <c r="AB68" i="1"/>
  <c r="AB71" i="1"/>
  <c r="AG71" i="1"/>
  <c r="AD73" i="1"/>
  <c r="AB73" i="1"/>
  <c r="AG75" i="1"/>
  <c r="AB75" i="1"/>
  <c r="AD80" i="1"/>
  <c r="AG80" i="1"/>
  <c r="AB80" i="1"/>
  <c r="AB95" i="1"/>
  <c r="AB117" i="1"/>
  <c r="AD117" i="1"/>
  <c r="AG117" i="1"/>
  <c r="AB18" i="1"/>
  <c r="AB20" i="1"/>
  <c r="AB22" i="1"/>
  <c r="AG33" i="1"/>
  <c r="AD33" i="1"/>
  <c r="AD45" i="1"/>
  <c r="AB45" i="1"/>
  <c r="AD53" i="1"/>
  <c r="AB53" i="1"/>
  <c r="AB12" i="1"/>
  <c r="AG29" i="1"/>
  <c r="AB29" i="1"/>
  <c r="AB33" i="1"/>
  <c r="AB59" i="1"/>
  <c r="AG59" i="1"/>
  <c r="AD70" i="1"/>
  <c r="AB70" i="1"/>
  <c r="AD76" i="1"/>
  <c r="AG76" i="1"/>
  <c r="AD88" i="1"/>
  <c r="AB88" i="1"/>
  <c r="AD100" i="1"/>
  <c r="AB100" i="1"/>
  <c r="AG100" i="1"/>
  <c r="AD123" i="1"/>
  <c r="AG123" i="1"/>
  <c r="AB123" i="1"/>
  <c r="AA5" i="1"/>
  <c r="AD15" i="1"/>
  <c r="AH17" i="1"/>
  <c r="AH19" i="1"/>
  <c r="AH21" i="1"/>
  <c r="AA25" i="1"/>
  <c r="AG31" i="1"/>
  <c r="AD31" i="1"/>
  <c r="AB31" i="1"/>
  <c r="AB35" i="1"/>
  <c r="AH36" i="1"/>
  <c r="AB37" i="1"/>
  <c r="AD37" i="1"/>
  <c r="AB39" i="1"/>
  <c r="AD39" i="1"/>
  <c r="AD41" i="1"/>
  <c r="AB41" i="1"/>
  <c r="AD42" i="1"/>
  <c r="AD43" i="1"/>
  <c r="AB43" i="1"/>
  <c r="AB44" i="1"/>
  <c r="AG47" i="1"/>
  <c r="AD50" i="1"/>
  <c r="AD51" i="1"/>
  <c r="AB51" i="1"/>
  <c r="AB52" i="1"/>
  <c r="AD56" i="1"/>
  <c r="AB56" i="1"/>
  <c r="AA56" i="1"/>
  <c r="AG58" i="1"/>
  <c r="AA59" i="1"/>
  <c r="AD62" i="1"/>
  <c r="AB62" i="1"/>
  <c r="AA62" i="1"/>
  <c r="AB64" i="1"/>
  <c r="AB67" i="1"/>
  <c r="AG67" i="1"/>
  <c r="AD68" i="1"/>
  <c r="AH71" i="1"/>
  <c r="AD71" i="1"/>
  <c r="AB76" i="1"/>
  <c r="AD77" i="1"/>
  <c r="AB77" i="1"/>
  <c r="Z79" i="1"/>
  <c r="AG85" i="1"/>
  <c r="AB85" i="1"/>
  <c r="AD85" i="1"/>
  <c r="AD108" i="1"/>
  <c r="AB108" i="1"/>
  <c r="AG108" i="1"/>
  <c r="AB38" i="1"/>
  <c r="AB40" i="1"/>
  <c r="AD57" i="1"/>
  <c r="AG82" i="1"/>
  <c r="AD82" i="1"/>
  <c r="AB82" i="1"/>
  <c r="AH84" i="1"/>
  <c r="AH87" i="1"/>
  <c r="AB109" i="1"/>
  <c r="AD109" i="1"/>
  <c r="AG109" i="1"/>
  <c r="AG126" i="1"/>
  <c r="AB126" i="1"/>
  <c r="AD126" i="1"/>
  <c r="AA29" i="1"/>
  <c r="AG55" i="1"/>
  <c r="AG61" i="1"/>
  <c r="AG65" i="1"/>
  <c r="AG69" i="1"/>
  <c r="AB74" i="1"/>
  <c r="AG74" i="1"/>
  <c r="AB78" i="1"/>
  <c r="AG78" i="1"/>
  <c r="AB81" i="1"/>
  <c r="AG81" i="1"/>
  <c r="AA81" i="1"/>
  <c r="Z83" i="1"/>
  <c r="AA84" i="1"/>
  <c r="AH85" i="1"/>
  <c r="AG86" i="1"/>
  <c r="AD86" i="1"/>
  <c r="Z87" i="1"/>
  <c r="AA87" i="1"/>
  <c r="AB89" i="1"/>
  <c r="AG89" i="1"/>
  <c r="AB92" i="1"/>
  <c r="AG92" i="1"/>
  <c r="AB97" i="1"/>
  <c r="AD97" i="1"/>
  <c r="AG97" i="1"/>
  <c r="AB101" i="1"/>
  <c r="AD101" i="1"/>
  <c r="AG101" i="1"/>
  <c r="AD116" i="1"/>
  <c r="AB116" i="1"/>
  <c r="AG116" i="1"/>
  <c r="AH81" i="1"/>
  <c r="AA82" i="1"/>
  <c r="AH88" i="1"/>
  <c r="Z91" i="1"/>
  <c r="Z94" i="1"/>
  <c r="AH95" i="1"/>
  <c r="AH97" i="1"/>
  <c r="AH102" i="1"/>
  <c r="AG102" i="1"/>
  <c r="AB102" i="1"/>
  <c r="AD102" i="1"/>
  <c r="AB105" i="1"/>
  <c r="AD105" i="1"/>
  <c r="AH110" i="1"/>
  <c r="AG110" i="1"/>
  <c r="AB110" i="1"/>
  <c r="AD110" i="1"/>
  <c r="AB113" i="1"/>
  <c r="AD113" i="1"/>
  <c r="AH118" i="1"/>
  <c r="AG118" i="1"/>
  <c r="AB118" i="1"/>
  <c r="AD118" i="1"/>
  <c r="AB121" i="1"/>
  <c r="AD121" i="1"/>
  <c r="Z125" i="1"/>
  <c r="AA125" i="1"/>
  <c r="AA85" i="1"/>
  <c r="AA95" i="1"/>
  <c r="AH101" i="1"/>
  <c r="Z107" i="1"/>
  <c r="AH109" i="1"/>
  <c r="Z115" i="1"/>
  <c r="AH117" i="1"/>
  <c r="AG128" i="1"/>
  <c r="AB128" i="1"/>
  <c r="Z96" i="1"/>
  <c r="AG98" i="1"/>
  <c r="AB98" i="1"/>
  <c r="AA102" i="1"/>
  <c r="Z103" i="1"/>
  <c r="AA103" i="1"/>
  <c r="Z104" i="1"/>
  <c r="AA110" i="1"/>
  <c r="Z111" i="1"/>
  <c r="AA111" i="1"/>
  <c r="Z112" i="1"/>
  <c r="AA118" i="1"/>
  <c r="Z119" i="1"/>
  <c r="AA119" i="1"/>
  <c r="Z120" i="1"/>
  <c r="AG124" i="1"/>
  <c r="AB124" i="1"/>
  <c r="AA126" i="1"/>
  <c r="Z129" i="1"/>
  <c r="Z99" i="1"/>
  <c r="AG106" i="1"/>
  <c r="AB106" i="1"/>
  <c r="AG114" i="1"/>
  <c r="AB114" i="1"/>
  <c r="AG122" i="1"/>
  <c r="AB122" i="1"/>
  <c r="Z127" i="1"/>
  <c r="AG130" i="1"/>
  <c r="AB130" i="1"/>
  <c r="AG119" i="1" l="1"/>
  <c r="AD119" i="1"/>
  <c r="AB119" i="1"/>
  <c r="AG103" i="1"/>
  <c r="AD103" i="1"/>
  <c r="AB103" i="1"/>
  <c r="AD96" i="1"/>
  <c r="AB96" i="1"/>
  <c r="AG96" i="1"/>
  <c r="AD94" i="1"/>
  <c r="AG94" i="1"/>
  <c r="AB94" i="1"/>
  <c r="AG83" i="1"/>
  <c r="AD83" i="1"/>
  <c r="AB83" i="1"/>
  <c r="AG99" i="1"/>
  <c r="AD99" i="1"/>
  <c r="AB99" i="1"/>
  <c r="AD91" i="1"/>
  <c r="AG91" i="1"/>
  <c r="AB91" i="1"/>
  <c r="AG79" i="1"/>
  <c r="AB79" i="1"/>
  <c r="AD79" i="1"/>
  <c r="AD127" i="1"/>
  <c r="AG127" i="1"/>
  <c r="AB127" i="1"/>
  <c r="AD129" i="1"/>
  <c r="AG129" i="1"/>
  <c r="AB129" i="1"/>
  <c r="AD120" i="1"/>
  <c r="AG120" i="1"/>
  <c r="AB120" i="1"/>
  <c r="AD112" i="1"/>
  <c r="AG112" i="1"/>
  <c r="AB112" i="1"/>
  <c r="AD104" i="1"/>
  <c r="AG104" i="1"/>
  <c r="AB104" i="1"/>
  <c r="AG107" i="1"/>
  <c r="AB107" i="1"/>
  <c r="AD107" i="1"/>
  <c r="AG111" i="1"/>
  <c r="AD111" i="1"/>
  <c r="AB111" i="1"/>
  <c r="AG115" i="1"/>
  <c r="AB115" i="1"/>
  <c r="AD115" i="1"/>
  <c r="AD125" i="1"/>
  <c r="AB125" i="1"/>
  <c r="AG125" i="1"/>
  <c r="AD87" i="1"/>
  <c r="AG87" i="1"/>
  <c r="AB87" i="1"/>
</calcChain>
</file>

<file path=xl/sharedStrings.xml><?xml version="1.0" encoding="utf-8"?>
<sst xmlns="http://schemas.openxmlformats.org/spreadsheetml/2006/main" count="1859" uniqueCount="713">
  <si>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</si>
  <si>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</si>
  <si>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</si>
  <si>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</si>
  <si>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</si>
  <si>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</si>
  <si>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</si>
  <si>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</si>
  <si>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</si>
  <si>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</si>
  <si>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</si>
  <si>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</si>
  <si>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</si>
  <si>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</si>
  <si>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</si>
  <si>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</si>
  <si>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</si>
  <si>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</si>
  <si>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</si>
  <si>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</si>
  <si>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</si>
  <si>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</si>
  <si>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</si>
  <si>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</si>
  <si>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</si>
  <si>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</si>
  <si>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</si>
  <si>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</si>
  <si>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</si>
  <si>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</si>
  <si>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</si>
  <si>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</si>
  <si>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</si>
  <si>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</si>
  <si>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</si>
  <si>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</si>
  <si>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</si>
  <si>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</si>
  <si>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</si>
  <si>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</si>
  <si>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</si>
  <si>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</si>
  <si>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</si>
  <si>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</si>
  <si>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</si>
  <si>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</si>
  <si>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</si>
  <si>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</si>
  <si>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</si>
  <si>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</si>
  <si>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</si>
  <si>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</si>
  <si>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</si>
  <si>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</si>
  <si>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</si>
  <si>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</si>
  <si>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</si>
  <si>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</si>
  <si>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</si>
  <si>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</si>
  <si>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</si>
  <si>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</si>
  <si>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</si>
  <si>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</si>
  <si>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</si>
  <si>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</si>
  <si>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</si>
  <si>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</si>
  <si>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</si>
  <si>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</si>
  <si>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</si>
  <si>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</si>
  <si>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</si>
  <si>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</si>
  <si>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</si>
  <si>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</si>
  <si>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</si>
  <si>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</si>
  <si>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</si>
  <si>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</si>
  <si>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</si>
  <si>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</si>
  <si>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</si>
  <si>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</si>
  <si>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</si>
  <si>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</si>
  <si>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</si>
  <si>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</si>
  <si>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</si>
  <si>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</si>
  <si>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</si>
  <si>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</si>
  <si>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</si>
  <si>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</si>
  <si>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</si>
  <si>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</si>
  <si>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</si>
  <si>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</si>
  <si>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</si>
  <si>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</si>
  <si>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</si>
  <si>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</si>
  <si>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</si>
  <si>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</si>
  <si>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</si>
  <si>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</si>
  <si>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</si>
  <si>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</si>
  <si>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</si>
  <si>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</si>
  <si>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</si>
  <si>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</si>
  <si>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</si>
  <si>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</si>
  <si>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</si>
  <si>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</si>
  <si>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</si>
  <si>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</si>
  <si>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</si>
  <si>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</si>
  <si>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</si>
  <si>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</si>
  <si>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</si>
  <si>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</si>
  <si>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</si>
  <si>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</si>
  <si>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</si>
  <si>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</si>
  <si>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</si>
  <si>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</si>
  <si>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</si>
  <si>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Gulf Island</t>
  </si>
  <si>
    <t>ME00007</t>
  </si>
  <si>
    <t>3.674</t>
  </si>
  <si>
    <t>ND</t>
  </si>
  <si>
    <t>Gulf Island Pond</t>
  </si>
  <si>
    <t>1040002001035</t>
  </si>
  <si>
    <t>742</t>
  </si>
  <si>
    <t>1040002</t>
  </si>
  <si>
    <t>2.43</t>
  </si>
  <si>
    <t>1040002004</t>
  </si>
  <si>
    <t>757</t>
  </si>
  <si>
    <t>Surface area from NID</t>
  </si>
  <si>
    <t>Riley</t>
  </si>
  <si>
    <t>ME00011</t>
  </si>
  <si>
    <t>Rumford Falls Upper Dam</t>
  </si>
  <si>
    <t>Upper Dam</t>
  </si>
  <si>
    <t>ME00013</t>
  </si>
  <si>
    <t>Toddy Pond</t>
  </si>
  <si>
    <t>ME00021</t>
  </si>
  <si>
    <t>ME00026</t>
  </si>
  <si>
    <t>Mahaney</t>
  </si>
  <si>
    <t>Upper Station Dam</t>
  </si>
  <si>
    <t>ME00028</t>
  </si>
  <si>
    <t>Skelton</t>
  </si>
  <si>
    <t>ME00033</t>
  </si>
  <si>
    <t>Bar Mills</t>
  </si>
  <si>
    <t>ME00034</t>
  </si>
  <si>
    <t>Hiram</t>
  </si>
  <si>
    <t>Hiram Falls Dam</t>
  </si>
  <si>
    <t>ME00037</t>
  </si>
  <si>
    <t>Ledgemere</t>
  </si>
  <si>
    <t>Lake Arrowhead Dam</t>
  </si>
  <si>
    <t>ME00039</t>
  </si>
  <si>
    <t>5.434</t>
  </si>
  <si>
    <t>1060002007013</t>
  </si>
  <si>
    <t>947</t>
  </si>
  <si>
    <t>1060002</t>
  </si>
  <si>
    <t>1.58</t>
  </si>
  <si>
    <t>1060002054</t>
  </si>
  <si>
    <t>969</t>
  </si>
  <si>
    <t>Christina</t>
  </si>
  <si>
    <t>Lake Christina</t>
  </si>
  <si>
    <t>ME00048</t>
  </si>
  <si>
    <t>1.551</t>
  </si>
  <si>
    <t>1010005000537</t>
  </si>
  <si>
    <t>223</t>
  </si>
  <si>
    <t>1010005</t>
  </si>
  <si>
    <t>0.43</t>
  </si>
  <si>
    <t>1010005016</t>
  </si>
  <si>
    <t>227</t>
  </si>
  <si>
    <t>Emery Mills</t>
  </si>
  <si>
    <t>Mousam</t>
  </si>
  <si>
    <t>ME00053</t>
  </si>
  <si>
    <t>Arnold Lake</t>
  </si>
  <si>
    <t>ME00065</t>
  </si>
  <si>
    <t>Bear Pond</t>
  </si>
  <si>
    <t>Old Mill Bulkhead</t>
  </si>
  <si>
    <t>ME00078</t>
  </si>
  <si>
    <t>Hydro-Kennebec</t>
  </si>
  <si>
    <t>ME00083</t>
  </si>
  <si>
    <t>Shawmut</t>
  </si>
  <si>
    <t>ME00084</t>
  </si>
  <si>
    <t>Weston - North Channel</t>
  </si>
  <si>
    <t>North Channel Dam</t>
  </si>
  <si>
    <t>ME00085</t>
  </si>
  <si>
    <t>Anson</t>
  </si>
  <si>
    <t>ME00087</t>
  </si>
  <si>
    <t>Williams</t>
  </si>
  <si>
    <t>ME00088</t>
  </si>
  <si>
    <t>Wyman</t>
  </si>
  <si>
    <t>ME00089</t>
  </si>
  <si>
    <t>7.366</t>
  </si>
  <si>
    <t>Wyman Lake</t>
  </si>
  <si>
    <t>1030003002312</t>
  </si>
  <si>
    <t>684</t>
  </si>
  <si>
    <t>1030003</t>
  </si>
  <si>
    <t>2.22</t>
  </si>
  <si>
    <t>1030003127</t>
  </si>
  <si>
    <t>696</t>
  </si>
  <si>
    <t>Indian Pond</t>
  </si>
  <si>
    <t>Harris Dam</t>
  </si>
  <si>
    <t>ME00090</t>
  </si>
  <si>
    <t>13.037</t>
  </si>
  <si>
    <t>1030001004029</t>
  </si>
  <si>
    <t>1890</t>
  </si>
  <si>
    <t>1030001</t>
  </si>
  <si>
    <t>2.16</t>
  </si>
  <si>
    <t>1030001025</t>
  </si>
  <si>
    <t>1940</t>
  </si>
  <si>
    <t>Moosehead - East Outlet</t>
  </si>
  <si>
    <t>Moosehead Lake East Dam</t>
  </si>
  <si>
    <t>ME00091</t>
  </si>
  <si>
    <t>305.652</t>
  </si>
  <si>
    <t>Moosehead Lake</t>
  </si>
  <si>
    <t>1030001001263</t>
  </si>
  <si>
    <t>1855</t>
  </si>
  <si>
    <t>0.93</t>
  </si>
  <si>
    <t>1030001053</t>
  </si>
  <si>
    <t>1928</t>
  </si>
  <si>
    <t>Messalonskee Lake</t>
  </si>
  <si>
    <t>Snow Pond Dam</t>
  </si>
  <si>
    <t>ME00106</t>
  </si>
  <si>
    <t>14.95</t>
  </si>
  <si>
    <t>1030003002682</t>
  </si>
  <si>
    <t>719</t>
  </si>
  <si>
    <t>1.24</t>
  </si>
  <si>
    <t>1030003174</t>
  </si>
  <si>
    <t>731</t>
  </si>
  <si>
    <t>Fort Halifax</t>
  </si>
  <si>
    <t>ME00108</t>
  </si>
  <si>
    <t>Burnham</t>
  </si>
  <si>
    <t>ME00109</t>
  </si>
  <si>
    <t>Waverly Avenue</t>
  </si>
  <si>
    <t>ME00111</t>
  </si>
  <si>
    <t>Flagstaff</t>
  </si>
  <si>
    <t>Long Falls Dam</t>
  </si>
  <si>
    <t>ME00127</t>
  </si>
  <si>
    <t>70.321</t>
  </si>
  <si>
    <t>Flagstaff Lake</t>
  </si>
  <si>
    <t>1030002000584</t>
  </si>
  <si>
    <t>1905</t>
  </si>
  <si>
    <t>1030002</t>
  </si>
  <si>
    <t>1.19</t>
  </si>
  <si>
    <t>1030002042</t>
  </si>
  <si>
    <t>1966</t>
  </si>
  <si>
    <t>Brassua</t>
  </si>
  <si>
    <t>ME00133</t>
  </si>
  <si>
    <t>38.742</t>
  </si>
  <si>
    <t>Little Brassua Lake</t>
  </si>
  <si>
    <t>1030001001256</t>
  </si>
  <si>
    <t>1851</t>
  </si>
  <si>
    <t>0.72</t>
  </si>
  <si>
    <t>1030001066</t>
  </si>
  <si>
    <t>1901</t>
  </si>
  <si>
    <t>Veazie</t>
  </si>
  <si>
    <t>ME00137</t>
  </si>
  <si>
    <t>Milford</t>
  </si>
  <si>
    <t>ME00141</t>
  </si>
  <si>
    <t>West Enfield</t>
  </si>
  <si>
    <t>Stanford Dam</t>
  </si>
  <si>
    <t>ME00142</t>
  </si>
  <si>
    <t>Mattaceunk</t>
  </si>
  <si>
    <t>Weldon Dam</t>
  </si>
  <si>
    <t>ME00143</t>
  </si>
  <si>
    <t>2.344</t>
  </si>
  <si>
    <t>Mattaseunk Lake</t>
  </si>
  <si>
    <t>1020005001853</t>
  </si>
  <si>
    <t>Howland</t>
  </si>
  <si>
    <t>ME00155</t>
  </si>
  <si>
    <t>Sebec</t>
  </si>
  <si>
    <t>ME00163</t>
  </si>
  <si>
    <t>25.768</t>
  </si>
  <si>
    <t>Sebec Lake</t>
  </si>
  <si>
    <t>1020004001779</t>
  </si>
  <si>
    <t>1602</t>
  </si>
  <si>
    <t>1020004</t>
  </si>
  <si>
    <t>0.7</t>
  </si>
  <si>
    <t>1020004053</t>
  </si>
  <si>
    <t>1651</t>
  </si>
  <si>
    <t>Surface area from NHD</t>
  </si>
  <si>
    <t>Upper Little Falls</t>
  </si>
  <si>
    <t>Pennamaquam</t>
  </si>
  <si>
    <t>ME00168</t>
  </si>
  <si>
    <t>Dolby</t>
  </si>
  <si>
    <t>ME00201</t>
  </si>
  <si>
    <t>7.861</t>
  </si>
  <si>
    <t>Dolby Pond</t>
  </si>
  <si>
    <t>1020001006209</t>
  </si>
  <si>
    <t>1780</t>
  </si>
  <si>
    <t>1020001</t>
  </si>
  <si>
    <t>2.01</t>
  </si>
  <si>
    <t>1020001005</t>
  </si>
  <si>
    <t>1830</t>
  </si>
  <si>
    <t>Stone Dam</t>
  </si>
  <si>
    <t>Quakish Lake Dam</t>
  </si>
  <si>
    <t>ME00202</t>
  </si>
  <si>
    <t>North Twin</t>
  </si>
  <si>
    <t>Elbow Lake Dam</t>
  </si>
  <si>
    <t>ME00203</t>
  </si>
  <si>
    <t>Ripogenus</t>
  </si>
  <si>
    <t>ME00204</t>
  </si>
  <si>
    <t>Foster Field</t>
  </si>
  <si>
    <t>1020001002073</t>
  </si>
  <si>
    <t>Millinocket Lake</t>
  </si>
  <si>
    <t>ME00205</t>
  </si>
  <si>
    <t>34.715</t>
  </si>
  <si>
    <t>1020001005970</t>
  </si>
  <si>
    <t>Seboomook</t>
  </si>
  <si>
    <t>ME00206</t>
  </si>
  <si>
    <t>27.114</t>
  </si>
  <si>
    <t>Seboomook Lake</t>
  </si>
  <si>
    <t>1020001006170</t>
  </si>
  <si>
    <t>289</t>
  </si>
  <si>
    <t>1.6</t>
  </si>
  <si>
    <t>1020001089</t>
  </si>
  <si>
    <t>293</t>
  </si>
  <si>
    <t>Harrington Lake Dam</t>
  </si>
  <si>
    <t>ME00208</t>
  </si>
  <si>
    <t>4.936</t>
  </si>
  <si>
    <t>Harrington Lake</t>
  </si>
  <si>
    <t>1020001001626</t>
  </si>
  <si>
    <t>271</t>
  </si>
  <si>
    <t>0.38</t>
  </si>
  <si>
    <t>1020001044</t>
  </si>
  <si>
    <t>275</t>
  </si>
  <si>
    <t>Ragged Lake Dam</t>
  </si>
  <si>
    <t>ME00209</t>
  </si>
  <si>
    <t>10.553</t>
  </si>
  <si>
    <t>Ragged Lake</t>
  </si>
  <si>
    <t>1020001001785</t>
  </si>
  <si>
    <t>Caucomgomoc</t>
  </si>
  <si>
    <t>ME00211</t>
  </si>
  <si>
    <t>19.615</t>
  </si>
  <si>
    <t>Rowe Pond</t>
  </si>
  <si>
    <t>1020001005487</t>
  </si>
  <si>
    <t>273</t>
  </si>
  <si>
    <t>0.92</t>
  </si>
  <si>
    <t>1020001062</t>
  </si>
  <si>
    <t>277</t>
  </si>
  <si>
    <t>Loon Lake Dam</t>
  </si>
  <si>
    <t>ME00212</t>
  </si>
  <si>
    <t>4.441</t>
  </si>
  <si>
    <t>Loon Lake</t>
  </si>
  <si>
    <t>1020001005520</t>
  </si>
  <si>
    <t>0.32</t>
  </si>
  <si>
    <t>1020001074</t>
  </si>
  <si>
    <t>281</t>
  </si>
  <si>
    <t>Dole Pond Dam</t>
  </si>
  <si>
    <t>ME00213</t>
  </si>
  <si>
    <t>9.334</t>
  </si>
  <si>
    <t>Canada Falls Lake</t>
  </si>
  <si>
    <t>1020001006502</t>
  </si>
  <si>
    <t>1828</t>
  </si>
  <si>
    <t>1.12</t>
  </si>
  <si>
    <t>1020001125</t>
  </si>
  <si>
    <t>1878</t>
  </si>
  <si>
    <t>Canada Falls</t>
  </si>
  <si>
    <t>ME00215</t>
  </si>
  <si>
    <t>Vanceboro</t>
  </si>
  <si>
    <t>ME00220</t>
  </si>
  <si>
    <t>Forest City</t>
  </si>
  <si>
    <t>Forest City International Dam</t>
  </si>
  <si>
    <t>ME00221</t>
  </si>
  <si>
    <t>West Grand Lake</t>
  </si>
  <si>
    <t>Grand Lake Stream Dam</t>
  </si>
  <si>
    <t>ME00223</t>
  </si>
  <si>
    <t>89.561</t>
  </si>
  <si>
    <t>1050001002455</t>
  </si>
  <si>
    <t>1689</t>
  </si>
  <si>
    <t>1050001</t>
  </si>
  <si>
    <t>0.96</t>
  </si>
  <si>
    <t>1050001085</t>
  </si>
  <si>
    <t>1749</t>
  </si>
  <si>
    <t>Squa Pan</t>
  </si>
  <si>
    <t>ME00234</t>
  </si>
  <si>
    <t>20.138</t>
  </si>
  <si>
    <t>Squapan Lake</t>
  </si>
  <si>
    <t>1010004001806</t>
  </si>
  <si>
    <t>Damariscotta - Intake Dam</t>
  </si>
  <si>
    <t>ME00238</t>
  </si>
  <si>
    <t>18.896</t>
  </si>
  <si>
    <t>1050003006144</t>
  </si>
  <si>
    <t>2049</t>
  </si>
  <si>
    <t>1050003</t>
  </si>
  <si>
    <t>0.73</t>
  </si>
  <si>
    <t>1050003039</t>
  </si>
  <si>
    <t>2092</t>
  </si>
  <si>
    <t>Clearwater Pond</t>
  </si>
  <si>
    <t>ME00241</t>
  </si>
  <si>
    <t>3.222</t>
  </si>
  <si>
    <t>1030003002459</t>
  </si>
  <si>
    <t>Pleasant Pond</t>
  </si>
  <si>
    <t>ME00255</t>
  </si>
  <si>
    <t>5.393</t>
  </si>
  <si>
    <t>Pleasant Lake</t>
  </si>
  <si>
    <t>1060001001233</t>
  </si>
  <si>
    <t>Graham Lake Dam</t>
  </si>
  <si>
    <t>ME00264</t>
  </si>
  <si>
    <t>38.005</t>
  </si>
  <si>
    <t>Graham Lake</t>
  </si>
  <si>
    <t>1050002017859</t>
  </si>
  <si>
    <t>862</t>
  </si>
  <si>
    <t>1050002</t>
  </si>
  <si>
    <t>1.27</t>
  </si>
  <si>
    <t>1050002121</t>
  </si>
  <si>
    <t>881</t>
  </si>
  <si>
    <t>Green Lake</t>
  </si>
  <si>
    <t>ME00266</t>
  </si>
  <si>
    <t>12.687</t>
  </si>
  <si>
    <t>48.5</t>
  </si>
  <si>
    <t>Keisers Pond</t>
  </si>
  <si>
    <t>1050002003875</t>
  </si>
  <si>
    <t>1672</t>
  </si>
  <si>
    <t>0.31</t>
  </si>
  <si>
    <t>1050002139</t>
  </si>
  <si>
    <t>1721</t>
  </si>
  <si>
    <t>Bog</t>
  </si>
  <si>
    <t>ME00270</t>
  </si>
  <si>
    <t>Middle Range Pond</t>
  </si>
  <si>
    <t>Range Pond Gate #4</t>
  </si>
  <si>
    <t>ME00284</t>
  </si>
  <si>
    <t>Long Pond</t>
  </si>
  <si>
    <t>Wings Mills</t>
  </si>
  <si>
    <t>ME00298</t>
  </si>
  <si>
    <t>Great Pond</t>
  </si>
  <si>
    <t>ME00299</t>
  </si>
  <si>
    <t>Wilson Pond (N.Monmouth)</t>
  </si>
  <si>
    <t>ME00302</t>
  </si>
  <si>
    <t>3.571</t>
  </si>
  <si>
    <t>1030003002607</t>
  </si>
  <si>
    <t>Chase Mill</t>
  </si>
  <si>
    <t>Cooper/Gardners Lake</t>
  </si>
  <si>
    <t>ME00304</t>
  </si>
  <si>
    <t>22.347</t>
  </si>
  <si>
    <t>Gardner Lake</t>
  </si>
  <si>
    <t>1050002016857</t>
  </si>
  <si>
    <t>Upper</t>
  </si>
  <si>
    <t>ME00310</t>
  </si>
  <si>
    <t>5.206</t>
  </si>
  <si>
    <t>1030003002324</t>
  </si>
  <si>
    <t>Schoodic Lake</t>
  </si>
  <si>
    <t>ME00321</t>
  </si>
  <si>
    <t>28.434</t>
  </si>
  <si>
    <t>1020004001673</t>
  </si>
  <si>
    <t>428</t>
  </si>
  <si>
    <t>0.53</t>
  </si>
  <si>
    <t>1020004017</t>
  </si>
  <si>
    <t>432</t>
  </si>
  <si>
    <t>Stevens Pond</t>
  </si>
  <si>
    <t>ME00341</t>
  </si>
  <si>
    <t>1.374</t>
  </si>
  <si>
    <t>1050003001107</t>
  </si>
  <si>
    <t>Lake St George</t>
  </si>
  <si>
    <t>Davistown</t>
  </si>
  <si>
    <t>ME00344</t>
  </si>
  <si>
    <t>4.49</t>
  </si>
  <si>
    <t>1050003001109</t>
  </si>
  <si>
    <t>ME00345</t>
  </si>
  <si>
    <t>Estes Lake</t>
  </si>
  <si>
    <t>York/New Dam Hydro</t>
  </si>
  <si>
    <t>ME00346</t>
  </si>
  <si>
    <t>Lake Auburn</t>
  </si>
  <si>
    <t>East Auburn</t>
  </si>
  <si>
    <t>ME00351</t>
  </si>
  <si>
    <t>9.221</t>
  </si>
  <si>
    <t>The Basin</t>
  </si>
  <si>
    <t>1040002001043</t>
  </si>
  <si>
    <t>Telos</t>
  </si>
  <si>
    <t>Chamberlain Lake</t>
  </si>
  <si>
    <t>ME00352</t>
  </si>
  <si>
    <t>53.683</t>
  </si>
  <si>
    <t>Telos Lake</t>
  </si>
  <si>
    <t>1020002000973</t>
  </si>
  <si>
    <t>332</t>
  </si>
  <si>
    <t>1020002</t>
  </si>
  <si>
    <t>1020002033</t>
  </si>
  <si>
    <t>336</t>
  </si>
  <si>
    <t>CARLTON POND DAM</t>
  </si>
  <si>
    <t>ME00354</t>
  </si>
  <si>
    <t>1.325</t>
  </si>
  <si>
    <t>Carlton Pond</t>
  </si>
  <si>
    <t>1030003002404</t>
  </si>
  <si>
    <t>Harris</t>
  </si>
  <si>
    <t>ME00378</t>
  </si>
  <si>
    <t>ME00383</t>
  </si>
  <si>
    <t>4.666</t>
  </si>
  <si>
    <t>Lake Wassookeag</t>
  </si>
  <si>
    <t>1030003002277</t>
  </si>
  <si>
    <t>ME00389</t>
  </si>
  <si>
    <t>Dead River</t>
  </si>
  <si>
    <t>ME00398</t>
  </si>
  <si>
    <t>Rangeley</t>
  </si>
  <si>
    <t>ME00409</t>
  </si>
  <si>
    <t>25.512</t>
  </si>
  <si>
    <t>Rangeley Lake</t>
  </si>
  <si>
    <t>1040001000664</t>
  </si>
  <si>
    <t>Hydro Kennebec</t>
  </si>
  <si>
    <t>ME00417</t>
  </si>
  <si>
    <t>Abbott Brook Dike</t>
  </si>
  <si>
    <t>ME00424</t>
  </si>
  <si>
    <t>27.992</t>
  </si>
  <si>
    <t>Sunday Pond (historical)</t>
  </si>
  <si>
    <t>1040001000801</t>
  </si>
  <si>
    <t>Wassookeag Lake</t>
  </si>
  <si>
    <t>ME00426</t>
  </si>
  <si>
    <t>Gilman Falls</t>
  </si>
  <si>
    <t>ME00428</t>
  </si>
  <si>
    <t>Sysladobsis</t>
  </si>
  <si>
    <t>Dobsis Dam</t>
  </si>
  <si>
    <t>ME00432</t>
  </si>
  <si>
    <t>Umbazooksus Lake</t>
  </si>
  <si>
    <t>ME00452</t>
  </si>
  <si>
    <t>6.366</t>
  </si>
  <si>
    <t>1020001001560</t>
  </si>
  <si>
    <t>Arnold Brook Dam</t>
  </si>
  <si>
    <t>Site 6-Presque Isle Str. W/S</t>
  </si>
  <si>
    <t>ME00481</t>
  </si>
  <si>
    <t>1.469</t>
  </si>
  <si>
    <t>1010004005476</t>
  </si>
  <si>
    <t>Mattanawcook Pond</t>
  </si>
  <si>
    <t>ME00487</t>
  </si>
  <si>
    <t>3.361</t>
  </si>
  <si>
    <t>1020005007854</t>
  </si>
  <si>
    <t>ME00497</t>
  </si>
  <si>
    <t>Folsom Pond</t>
  </si>
  <si>
    <t>ME00508</t>
  </si>
  <si>
    <t>2.532</t>
  </si>
  <si>
    <t>1020005007867</t>
  </si>
  <si>
    <t>Gilman Stream</t>
  </si>
  <si>
    <t>ME00525</t>
  </si>
  <si>
    <t>Sandy Point G.M.A.</t>
  </si>
  <si>
    <t>Stowers Meadow</t>
  </si>
  <si>
    <t>ME00526</t>
  </si>
  <si>
    <t>Sebasticook Outlet</t>
  </si>
  <si>
    <t>ME00530</t>
  </si>
  <si>
    <t>18.376</t>
  </si>
  <si>
    <t>Sebasticook Lake</t>
  </si>
  <si>
    <t>1030003002362</t>
  </si>
  <si>
    <t>647</t>
  </si>
  <si>
    <t>1.07</t>
  </si>
  <si>
    <t>1030003056</t>
  </si>
  <si>
    <t>658</t>
  </si>
  <si>
    <t>Springs Island</t>
  </si>
  <si>
    <t>ME00546</t>
  </si>
  <si>
    <t>ME00557</t>
  </si>
  <si>
    <t>Nesowadnehunk</t>
  </si>
  <si>
    <t>Sourdnahunk</t>
  </si>
  <si>
    <t>ME00559</t>
  </si>
  <si>
    <t>5.543</t>
  </si>
  <si>
    <t>Nesowadnehunk Lake</t>
  </si>
  <si>
    <t>1020001001573</t>
  </si>
  <si>
    <t>Annabessacook Lake</t>
  </si>
  <si>
    <t>ME00573</t>
  </si>
  <si>
    <t>5.73</t>
  </si>
  <si>
    <t>1030003002622</t>
  </si>
  <si>
    <t>1641</t>
  </si>
  <si>
    <t>0.39</t>
  </si>
  <si>
    <t>1030003214</t>
  </si>
  <si>
    <t>1692</t>
  </si>
  <si>
    <t>Wesserunsett</t>
  </si>
  <si>
    <t>ME00585</t>
  </si>
  <si>
    <t>5.692</t>
  </si>
  <si>
    <t>Wesserunsett Lake</t>
  </si>
  <si>
    <t>1030003002392</t>
  </si>
  <si>
    <t>673</t>
  </si>
  <si>
    <t>0.37</t>
  </si>
  <si>
    <t>1030003111</t>
  </si>
  <si>
    <t>Farm Cove</t>
  </si>
  <si>
    <t>ME00601</t>
  </si>
  <si>
    <t>Watchic Pond</t>
  </si>
  <si>
    <t>ME00619</t>
  </si>
  <si>
    <t>1.792</t>
  </si>
  <si>
    <t>1060002002168</t>
  </si>
  <si>
    <t>Churchill</t>
  </si>
  <si>
    <t>Heron Lake</t>
  </si>
  <si>
    <t>ME00628</t>
  </si>
  <si>
    <t>53.653</t>
  </si>
  <si>
    <t>Heron-Churchill Lakes</t>
  </si>
  <si>
    <t>1010002002002</t>
  </si>
  <si>
    <t>2079</t>
  </si>
  <si>
    <t>1010002</t>
  </si>
  <si>
    <t>1</t>
  </si>
  <si>
    <t>1010002028</t>
  </si>
  <si>
    <t>2139</t>
  </si>
  <si>
    <t>Hancock Pond</t>
  </si>
  <si>
    <t>ME00667</t>
  </si>
  <si>
    <t>Ruffingham WMA</t>
  </si>
  <si>
    <t>ME00678</t>
  </si>
  <si>
    <t>Pierce Pond Dam</t>
  </si>
  <si>
    <t>ME00697</t>
  </si>
  <si>
    <t>4.793</t>
  </si>
  <si>
    <t>Pierce Pond</t>
  </si>
  <si>
    <t>1030003002233</t>
  </si>
  <si>
    <t>Saddleback Lake</t>
  </si>
  <si>
    <t>ME00699</t>
  </si>
  <si>
    <t>1.358</t>
  </si>
  <si>
    <t>1030002000631</t>
  </si>
  <si>
    <t>606</t>
  </si>
  <si>
    <t>0.71</t>
  </si>
  <si>
    <t>1030002059</t>
  </si>
  <si>
    <t>612</t>
  </si>
  <si>
    <t>The Dam/Lower Togus Pond</t>
  </si>
  <si>
    <t>ME00715</t>
  </si>
  <si>
    <t>2.087</t>
  </si>
  <si>
    <t>Lower Togus Pond</t>
  </si>
  <si>
    <t>1030003002601</t>
  </si>
  <si>
    <t>1658</t>
  </si>
  <si>
    <t>0.79</t>
  </si>
  <si>
    <t>1030003010</t>
  </si>
  <si>
    <t>1707</t>
  </si>
  <si>
    <t>ME00736</t>
  </si>
  <si>
    <t>3.333</t>
  </si>
  <si>
    <t>1020005001870</t>
  </si>
  <si>
    <t>Bristol Mills</t>
  </si>
  <si>
    <t>ME00758</t>
  </si>
  <si>
    <t>Patten Brook</t>
  </si>
  <si>
    <t>Lower Patten Pond</t>
  </si>
  <si>
    <t>ME00762</t>
  </si>
  <si>
    <t>3.439</t>
  </si>
  <si>
    <t>1050002003923</t>
  </si>
  <si>
    <t>869</t>
  </si>
  <si>
    <t>0.83</t>
  </si>
  <si>
    <t>1050002144</t>
  </si>
  <si>
    <t>888</t>
  </si>
  <si>
    <t>Clifford</t>
  </si>
  <si>
    <t>ME00773</t>
  </si>
  <si>
    <t>5.909</t>
  </si>
  <si>
    <t>1050001000789</t>
  </si>
  <si>
    <t>Damariscotta Lake</t>
  </si>
  <si>
    <t>ME00778</t>
  </si>
  <si>
    <t>ME00795</t>
  </si>
  <si>
    <t>West Bay Pond</t>
  </si>
  <si>
    <t>ME00810</t>
  </si>
  <si>
    <t>Megunticook East</t>
  </si>
  <si>
    <t>Knox # 1</t>
  </si>
  <si>
    <t>ME00812</t>
  </si>
  <si>
    <t>Seal Cove Pond</t>
  </si>
  <si>
    <t>ME00815</t>
  </si>
  <si>
    <t>1.032</t>
  </si>
  <si>
    <t>1050002004010</t>
  </si>
  <si>
    <t>Little Echo Lake</t>
  </si>
  <si>
    <t>ME00826</t>
  </si>
  <si>
    <t>Alford Lake</t>
  </si>
  <si>
    <t>Dorman and Hart</t>
  </si>
  <si>
    <t>ME00835</t>
  </si>
  <si>
    <t>2.369</t>
  </si>
  <si>
    <t>1050003001143</t>
  </si>
  <si>
    <t>Little Ossipee Lake</t>
  </si>
  <si>
    <t>ME00841</t>
  </si>
  <si>
    <t>Spencer Lake</t>
  </si>
  <si>
    <t>ME00877</t>
  </si>
  <si>
    <t>7.654</t>
  </si>
  <si>
    <t>1030002000483</t>
  </si>
  <si>
    <t>1972</t>
  </si>
  <si>
    <t>0.46</t>
  </si>
  <si>
    <t>1030002013</t>
  </si>
  <si>
    <t>2021</t>
  </si>
  <si>
    <t>Mill Pond</t>
  </si>
  <si>
    <t>ME00882</t>
  </si>
  <si>
    <t>Stanhope Mill #2 (Lower)</t>
  </si>
  <si>
    <t>Cold Stream</t>
  </si>
  <si>
    <t>ME00889</t>
  </si>
  <si>
    <t>1.839</t>
  </si>
  <si>
    <t>Upper Cold Stream Ponds</t>
  </si>
  <si>
    <t>1020005001893</t>
  </si>
  <si>
    <t>Enos</t>
  </si>
  <si>
    <t>Clary Saw Mill</t>
  </si>
  <si>
    <t>ME00891</t>
  </si>
  <si>
    <t>2.73</t>
  </si>
  <si>
    <t>Clary Lake</t>
  </si>
  <si>
    <t>1050003001192</t>
  </si>
  <si>
    <t>891</t>
  </si>
  <si>
    <t>1.36</t>
  </si>
  <si>
    <t>1050003046</t>
  </si>
  <si>
    <t>911</t>
  </si>
  <si>
    <t>Cobbosseecontee Outlet</t>
  </si>
  <si>
    <t>Number  8</t>
  </si>
  <si>
    <t>ME00920</t>
  </si>
  <si>
    <t>China Lake</t>
  </si>
  <si>
    <t>ME00996</t>
  </si>
  <si>
    <t>15.952</t>
  </si>
  <si>
    <t>1030003002521</t>
  </si>
  <si>
    <t>620</t>
  </si>
  <si>
    <t>0.6</t>
  </si>
  <si>
    <t>1030003027</t>
  </si>
  <si>
    <t>631</t>
  </si>
  <si>
    <t>ME83006</t>
  </si>
  <si>
    <t>Run Around</t>
  </si>
  <si>
    <t>ME83008</t>
  </si>
  <si>
    <t>Bradbury</t>
  </si>
  <si>
    <t>ME83030</t>
  </si>
  <si>
    <t>New River Channel Dam</t>
  </si>
  <si>
    <t>ME83031</t>
  </si>
  <si>
    <t>Weston - South Channel</t>
  </si>
  <si>
    <t>South Channel Dam</t>
  </si>
  <si>
    <t>ME83033</t>
  </si>
  <si>
    <t>Graham Lake Flood Control</t>
  </si>
  <si>
    <t>ME83052</t>
  </si>
  <si>
    <t>Indian Pond - East Dike</t>
  </si>
  <si>
    <t>ME83060</t>
  </si>
  <si>
    <t>Damariscotta - Waste Gate Dam</t>
  </si>
  <si>
    <t>ME83062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</si>
</sst>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  <xf numFmtId="49" fontId="0" fillId="0" borderId="0" xfId="0" applyNumberFormat="1" applyFill="1"/>
    <xf numFmtId="0" fontId="4" fillId="0" borderId="1" xfId="0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30"/>
  <sheetViews>
    <sheetView tabSelected="1" workbookViewId="0">
      <selection activeCell="B3" sqref="B3"/>
    </sheetView>
  </sheetViews>
  <sheetFormatPr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C3" s="2" t="s">
        <v>132</v>
      </c>
      <c r="D3" s="2">
        <v>1926</v>
      </c>
      <c r="E3" s="2">
        <f t="shared" ref="E3:E17" si="0">2015-D3</f>
        <v>89</v>
      </c>
      <c r="F3" s="2">
        <v>0</v>
      </c>
      <c r="G3" s="2">
        <v>99</v>
      </c>
      <c r="H3" s="2">
        <v>260000</v>
      </c>
      <c r="I3" s="2">
        <v>55100</v>
      </c>
      <c r="J3" s="2">
        <v>55100</v>
      </c>
      <c r="K3" s="2">
        <v>55100</v>
      </c>
      <c r="L3" s="2">
        <f t="shared" ref="L3:L66" si="1">K3*43559.9</f>
        <v>2400150490</v>
      </c>
      <c r="M3" s="2">
        <v>2862</v>
      </c>
      <c r="N3" s="2">
        <f t="shared" ref="N3:N66" si="2">M3*43560</f>
        <v>124668720</v>
      </c>
      <c r="O3" s="2">
        <f t="shared" ref="O3:O66" si="3">M3*0.0015625</f>
        <v>4.4718749999999998</v>
      </c>
      <c r="P3" s="2">
        <f t="shared" ref="P3:P66" si="4">M3*4046.86</f>
        <v>11582113.32</v>
      </c>
      <c r="Q3" s="2">
        <f t="shared" ref="Q3:Q66" si="5">M3*0.00404686</f>
        <v>11.582113320000001</v>
      </c>
      <c r="R3" s="2">
        <v>2860</v>
      </c>
      <c r="S3" s="2">
        <f t="shared" ref="S3:S66" si="6">R3*2.58999</f>
        <v>7407.3713999999991</v>
      </c>
      <c r="T3" s="2">
        <f t="shared" ref="T3:T66" si="7">R3*640</f>
        <v>1830400</v>
      </c>
      <c r="U3" s="2">
        <f t="shared" ref="U3:U66" si="8">R3*27880000</f>
        <v>79736800000</v>
      </c>
      <c r="V3" s="2">
        <v>89602.036475000001</v>
      </c>
      <c r="W3" s="2">
        <f t="shared" ref="W3:W66" si="9">V3*0.0003048</f>
        <v>27.310700717579998</v>
      </c>
      <c r="X3" s="2">
        <f t="shared" ref="X3:X66" si="10">V3*0.000189394</f>
        <v>16.970088096146149</v>
      </c>
      <c r="Y3" s="2">
        <f t="shared" ref="Y3:Y66" si="11">X3/(2*(SQRT(3.1416*O3)))</f>
        <v>2.2637779704393743</v>
      </c>
      <c r="Z3" s="2">
        <f t="shared" ref="Z3:Z66" si="12">L3/N3</f>
        <v>19.252226941930584</v>
      </c>
      <c r="AA3" s="2">
        <f t="shared" ref="AA3:AA66" si="13">W3/AK3</f>
        <v>0.40183626837813036</v>
      </c>
      <c r="AB3" s="2" t="e">
        <f t="shared" ref="AB3:AB66" si="14">3*Z3/AC3</f>
        <v>#DIV/0!</v>
      </c>
      <c r="AC3" s="2">
        <v>0</v>
      </c>
      <c r="AD3" s="2" t="e">
        <f t="shared" ref="AD3:AD66" si="15">Z3/AC3</f>
        <v>#DIV/0!</v>
      </c>
      <c r="AE3" s="2">
        <v>5566.09</v>
      </c>
      <c r="AF3" s="2">
        <f t="shared" ref="AF3:AF66" si="16">T3/M3</f>
        <v>639.55276030747734</v>
      </c>
      <c r="AG3" s="2">
        <f t="shared" ref="AG3:AG66" si="17">50*Z3*SQRT(3.1416)*(SQRT(N3))^-1</f>
        <v>0.15280855559936024</v>
      </c>
      <c r="AH3" s="2">
        <f t="shared" ref="AH3:AH66" si="18">P3/AJ3</f>
        <v>0.17041354026649227</v>
      </c>
      <c r="AI3" s="2">
        <f t="shared" ref="AI3:AI66" si="19">J3*43559.9</f>
        <v>2400150490</v>
      </c>
      <c r="AJ3" s="2">
        <f t="shared" ref="AJ3:AJ66" si="20">J3*1233.48</f>
        <v>67964748</v>
      </c>
      <c r="AK3" s="2">
        <f t="shared" ref="AK3:AK66" si="21">AJ3/10^6</f>
        <v>67.964748</v>
      </c>
      <c r="AL3" s="2" t="s">
        <v>133</v>
      </c>
      <c r="AM3" s="2" t="s">
        <v>134</v>
      </c>
      <c r="AN3" s="2" t="s">
        <v>135</v>
      </c>
      <c r="AO3" s="2" t="s">
        <v>136</v>
      </c>
      <c r="AP3" s="2" t="s">
        <v>137</v>
      </c>
      <c r="AQ3" s="2" t="s">
        <v>138</v>
      </c>
      <c r="AR3" s="2" t="s">
        <v>139</v>
      </c>
      <c r="AS3" s="2">
        <v>4</v>
      </c>
      <c r="AT3" s="2" t="s">
        <v>140</v>
      </c>
      <c r="AU3" s="2" t="s">
        <v>141</v>
      </c>
      <c r="AV3" s="2">
        <v>8</v>
      </c>
      <c r="AW3" s="5">
        <v>51</v>
      </c>
      <c r="AX3" s="5">
        <v>47</v>
      </c>
      <c r="AY3" s="5">
        <v>2</v>
      </c>
      <c r="AZ3" s="5">
        <v>4.3</v>
      </c>
      <c r="BA3" s="5">
        <v>3.4</v>
      </c>
      <c r="BB3" s="5">
        <v>0.1</v>
      </c>
      <c r="BC3" s="5">
        <v>0.4</v>
      </c>
      <c r="BD3" s="5">
        <v>0.1</v>
      </c>
      <c r="BE3" s="5">
        <v>0.4</v>
      </c>
      <c r="BF3" s="5">
        <v>36.4</v>
      </c>
      <c r="BG3" s="5">
        <v>23.2</v>
      </c>
      <c r="BH3" s="5">
        <v>26.3</v>
      </c>
      <c r="BI3" s="5">
        <v>0.2</v>
      </c>
      <c r="BJ3" s="2">
        <v>0</v>
      </c>
      <c r="BK3" s="5">
        <v>0.9</v>
      </c>
      <c r="BL3" s="5">
        <v>3</v>
      </c>
      <c r="BM3" s="2">
        <v>0</v>
      </c>
      <c r="BN3" s="5">
        <v>1.5</v>
      </c>
      <c r="BO3" s="5">
        <v>747334</v>
      </c>
      <c r="BP3" s="5">
        <v>61129</v>
      </c>
      <c r="BQ3" s="5">
        <v>104</v>
      </c>
      <c r="BR3" s="5">
        <v>9</v>
      </c>
      <c r="BS3" s="5">
        <v>0.15</v>
      </c>
      <c r="BT3" s="5">
        <v>0.01</v>
      </c>
      <c r="BU3" s="5">
        <v>964282</v>
      </c>
      <c r="BV3" s="5">
        <v>134</v>
      </c>
      <c r="BW3" s="5">
        <v>0.19</v>
      </c>
      <c r="BX3" s="5">
        <v>2881156</v>
      </c>
      <c r="BY3" s="5">
        <v>130192</v>
      </c>
      <c r="BZ3" s="5">
        <v>401</v>
      </c>
      <c r="CA3" s="5">
        <v>18</v>
      </c>
      <c r="CB3" s="5">
        <v>0.57999999999999996</v>
      </c>
      <c r="CC3" s="5">
        <v>0.03</v>
      </c>
      <c r="CD3" s="5">
        <v>7</v>
      </c>
      <c r="CE3" s="5">
        <v>14</v>
      </c>
      <c r="CF3" s="5">
        <v>4</v>
      </c>
      <c r="CG3" s="5">
        <v>6</v>
      </c>
      <c r="CH3" s="5">
        <v>46</v>
      </c>
      <c r="CI3" s="5">
        <v>37</v>
      </c>
      <c r="CJ3" s="5">
        <v>60</v>
      </c>
      <c r="CK3" s="5">
        <v>2</v>
      </c>
      <c r="CL3" s="5">
        <v>3</v>
      </c>
      <c r="CM3" s="2">
        <v>0</v>
      </c>
      <c r="CN3" s="2">
        <v>0</v>
      </c>
      <c r="CO3" s="2">
        <v>0</v>
      </c>
      <c r="CP3" s="2">
        <v>0</v>
      </c>
      <c r="CQ3" s="5">
        <v>4</v>
      </c>
      <c r="CR3" s="5">
        <v>16</v>
      </c>
      <c r="CS3" s="5">
        <v>0.96536</v>
      </c>
      <c r="CT3" s="5">
        <v>0.85731999999999997</v>
      </c>
      <c r="CU3" s="2" t="s">
        <v>142</v>
      </c>
    </row>
    <row r="4" spans="1:99" s="2" customFormat="1" x14ac:dyDescent="0.25">
      <c r="A4" s="2" t="s">
        <v>143</v>
      </c>
      <c r="C4" s="2" t="s">
        <v>144</v>
      </c>
      <c r="D4" s="2">
        <v>1897</v>
      </c>
      <c r="E4" s="2">
        <f t="shared" si="0"/>
        <v>118</v>
      </c>
      <c r="F4" s="2">
        <v>0</v>
      </c>
      <c r="G4" s="2">
        <v>23</v>
      </c>
      <c r="H4" s="2">
        <v>66000</v>
      </c>
      <c r="I4" s="2">
        <v>2000</v>
      </c>
      <c r="J4" s="2">
        <v>2000</v>
      </c>
      <c r="K4" s="2">
        <v>2000</v>
      </c>
      <c r="L4" s="2">
        <f t="shared" si="1"/>
        <v>87119800</v>
      </c>
      <c r="M4" s="2">
        <v>578</v>
      </c>
      <c r="N4" s="2">
        <f t="shared" si="2"/>
        <v>25177680</v>
      </c>
      <c r="O4" s="2">
        <f t="shared" si="3"/>
        <v>0.90312500000000007</v>
      </c>
      <c r="P4" s="2">
        <f t="shared" si="4"/>
        <v>2339085.08</v>
      </c>
      <c r="Q4" s="2">
        <f t="shared" si="5"/>
        <v>2.3390850800000003</v>
      </c>
      <c r="R4" s="2">
        <v>2440</v>
      </c>
      <c r="S4" s="2">
        <f t="shared" si="6"/>
        <v>6319.5755999999992</v>
      </c>
      <c r="T4" s="2">
        <f t="shared" si="7"/>
        <v>1561600</v>
      </c>
      <c r="U4" s="2">
        <f t="shared" si="8"/>
        <v>68027200000</v>
      </c>
      <c r="W4" s="2">
        <f t="shared" si="9"/>
        <v>0</v>
      </c>
      <c r="X4" s="2">
        <f t="shared" si="10"/>
        <v>0</v>
      </c>
      <c r="Y4" s="2">
        <f t="shared" si="11"/>
        <v>0</v>
      </c>
      <c r="Z4" s="2">
        <f t="shared" si="12"/>
        <v>3.4601996689131007</v>
      </c>
      <c r="AA4" s="2">
        <f t="shared" si="13"/>
        <v>0</v>
      </c>
      <c r="AB4" s="2" t="e">
        <f t="shared" si="14"/>
        <v>#DIV/0!</v>
      </c>
      <c r="AC4" s="2">
        <v>0</v>
      </c>
      <c r="AD4" s="2" t="e">
        <f t="shared" si="15"/>
        <v>#DIV/0!</v>
      </c>
      <c r="AE4" s="2" t="s">
        <v>134</v>
      </c>
      <c r="AF4" s="2">
        <f t="shared" si="16"/>
        <v>2701.7301038062283</v>
      </c>
      <c r="AG4" s="2">
        <f t="shared" si="17"/>
        <v>6.1113724766031621E-2</v>
      </c>
      <c r="AH4" s="2">
        <f t="shared" si="18"/>
        <v>0.94816498038071151</v>
      </c>
      <c r="AI4" s="2">
        <f t="shared" si="19"/>
        <v>87119800</v>
      </c>
      <c r="AJ4" s="2">
        <f t="shared" si="20"/>
        <v>2466960</v>
      </c>
      <c r="AK4" s="2">
        <f t="shared" si="21"/>
        <v>2.4669599999999998</v>
      </c>
      <c r="AL4" s="2" t="s">
        <v>134</v>
      </c>
      <c r="AM4" s="2" t="s">
        <v>134</v>
      </c>
      <c r="AN4" s="2" t="s">
        <v>134</v>
      </c>
      <c r="AO4" s="2" t="s">
        <v>134</v>
      </c>
      <c r="AP4" s="2" t="s">
        <v>134</v>
      </c>
      <c r="AQ4" s="2" t="s">
        <v>134</v>
      </c>
      <c r="AR4" s="2" t="s">
        <v>134</v>
      </c>
      <c r="AS4" s="2">
        <v>0</v>
      </c>
      <c r="AT4" s="2" t="s">
        <v>134</v>
      </c>
      <c r="AU4" s="2" t="s">
        <v>134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 t="s">
        <v>142</v>
      </c>
    </row>
    <row r="5" spans="1:99" s="2" customFormat="1" x14ac:dyDescent="0.25">
      <c r="A5" s="2" t="s">
        <v>145</v>
      </c>
      <c r="B5" s="2" t="s">
        <v>146</v>
      </c>
      <c r="C5" s="2" t="s">
        <v>147</v>
      </c>
      <c r="D5" s="2">
        <v>1918</v>
      </c>
      <c r="E5" s="2">
        <f t="shared" si="0"/>
        <v>97</v>
      </c>
      <c r="F5" s="2">
        <v>0</v>
      </c>
      <c r="G5" s="2">
        <v>40</v>
      </c>
      <c r="H5" s="2">
        <v>121900</v>
      </c>
      <c r="I5" s="2">
        <v>2900</v>
      </c>
      <c r="J5" s="2">
        <v>2900</v>
      </c>
      <c r="K5" s="2">
        <v>2900</v>
      </c>
      <c r="L5" s="2">
        <f t="shared" si="1"/>
        <v>126323710</v>
      </c>
      <c r="M5" s="2">
        <v>419</v>
      </c>
      <c r="N5" s="2">
        <f t="shared" si="2"/>
        <v>18251640</v>
      </c>
      <c r="O5" s="2">
        <f t="shared" si="3"/>
        <v>0.65468750000000009</v>
      </c>
      <c r="P5" s="2">
        <f t="shared" si="4"/>
        <v>1695634.34</v>
      </c>
      <c r="Q5" s="2">
        <f t="shared" si="5"/>
        <v>1.69563434</v>
      </c>
      <c r="R5" s="2">
        <v>2069</v>
      </c>
      <c r="S5" s="2">
        <f t="shared" si="6"/>
        <v>5358.6893099999998</v>
      </c>
      <c r="T5" s="2">
        <f t="shared" si="7"/>
        <v>1324160</v>
      </c>
      <c r="U5" s="2">
        <f t="shared" si="8"/>
        <v>57683720000</v>
      </c>
      <c r="W5" s="2">
        <f t="shared" si="9"/>
        <v>0</v>
      </c>
      <c r="X5" s="2">
        <f t="shared" si="10"/>
        <v>0</v>
      </c>
      <c r="Y5" s="2">
        <f t="shared" si="11"/>
        <v>0</v>
      </c>
      <c r="Z5" s="2">
        <f t="shared" si="12"/>
        <v>6.9212251611362046</v>
      </c>
      <c r="AA5" s="2">
        <f t="shared" si="13"/>
        <v>0</v>
      </c>
      <c r="AB5" s="2" t="e">
        <f t="shared" si="14"/>
        <v>#DIV/0!</v>
      </c>
      <c r="AC5" s="2">
        <v>0</v>
      </c>
      <c r="AD5" s="2" t="e">
        <f t="shared" si="15"/>
        <v>#DIV/0!</v>
      </c>
      <c r="AE5" s="2" t="s">
        <v>134</v>
      </c>
      <c r="AF5" s="2">
        <f t="shared" si="16"/>
        <v>3160.2863961813841</v>
      </c>
      <c r="AG5" s="2">
        <f t="shared" si="17"/>
        <v>0.14357455515967016</v>
      </c>
      <c r="AH5" s="2">
        <f t="shared" si="18"/>
        <v>0.47402592385099407</v>
      </c>
      <c r="AI5" s="2">
        <f t="shared" si="19"/>
        <v>126323710</v>
      </c>
      <c r="AJ5" s="2">
        <f t="shared" si="20"/>
        <v>3577092</v>
      </c>
      <c r="AK5" s="2">
        <f t="shared" si="21"/>
        <v>3.5770919999999999</v>
      </c>
      <c r="AL5" s="2" t="s">
        <v>134</v>
      </c>
      <c r="AM5" s="2" t="s">
        <v>134</v>
      </c>
      <c r="AN5" s="2" t="s">
        <v>134</v>
      </c>
      <c r="AO5" s="2" t="s">
        <v>134</v>
      </c>
      <c r="AP5" s="2" t="s">
        <v>134</v>
      </c>
      <c r="AQ5" s="2" t="s">
        <v>134</v>
      </c>
      <c r="AR5" s="2" t="s">
        <v>134</v>
      </c>
      <c r="AS5" s="2">
        <v>0</v>
      </c>
      <c r="AT5" s="2" t="s">
        <v>134</v>
      </c>
      <c r="AU5" s="2" t="s">
        <v>134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 t="s">
        <v>142</v>
      </c>
    </row>
    <row r="6" spans="1:99" s="2" customFormat="1" x14ac:dyDescent="0.25">
      <c r="A6" s="2" t="s">
        <v>148</v>
      </c>
      <c r="C6" s="2" t="s">
        <v>149</v>
      </c>
      <c r="F6" s="2">
        <v>0</v>
      </c>
      <c r="G6" s="2">
        <v>16</v>
      </c>
      <c r="H6" s="2">
        <v>0</v>
      </c>
      <c r="I6" s="2">
        <v>22300</v>
      </c>
      <c r="J6" s="2">
        <v>18000</v>
      </c>
      <c r="K6" s="2">
        <v>22300</v>
      </c>
      <c r="L6" s="2">
        <f t="shared" si="1"/>
        <v>971385770</v>
      </c>
      <c r="M6" s="2">
        <v>2360</v>
      </c>
      <c r="N6" s="2">
        <f t="shared" si="2"/>
        <v>102801600</v>
      </c>
      <c r="O6" s="2">
        <f t="shared" si="3"/>
        <v>3.6875</v>
      </c>
      <c r="P6" s="2">
        <f t="shared" si="4"/>
        <v>9550589.5999999996</v>
      </c>
      <c r="Q6" s="2">
        <f t="shared" si="5"/>
        <v>9.5505896000000003</v>
      </c>
      <c r="R6" s="2">
        <v>0</v>
      </c>
      <c r="S6" s="2">
        <f t="shared" si="6"/>
        <v>0</v>
      </c>
      <c r="T6" s="2">
        <f t="shared" si="7"/>
        <v>0</v>
      </c>
      <c r="U6" s="2">
        <f t="shared" si="8"/>
        <v>0</v>
      </c>
      <c r="W6" s="2">
        <f t="shared" si="9"/>
        <v>0</v>
      </c>
      <c r="X6" s="2">
        <f t="shared" si="10"/>
        <v>0</v>
      </c>
      <c r="Y6" s="2">
        <f t="shared" si="11"/>
        <v>0</v>
      </c>
      <c r="Z6" s="2">
        <f t="shared" si="12"/>
        <v>9.4491308501035007</v>
      </c>
      <c r="AA6" s="2">
        <f t="shared" si="13"/>
        <v>0</v>
      </c>
      <c r="AB6" s="2" t="e">
        <f t="shared" si="14"/>
        <v>#DIV/0!</v>
      </c>
      <c r="AC6" s="2">
        <v>0</v>
      </c>
      <c r="AD6" s="2" t="e">
        <f t="shared" si="15"/>
        <v>#DIV/0!</v>
      </c>
      <c r="AE6" s="2" t="s">
        <v>134</v>
      </c>
      <c r="AF6" s="2">
        <f t="shared" si="16"/>
        <v>0</v>
      </c>
      <c r="AG6" s="2">
        <f t="shared" si="17"/>
        <v>8.2591884307143426E-2</v>
      </c>
      <c r="AH6" s="2">
        <f t="shared" si="18"/>
        <v>0.43015558510159152</v>
      </c>
      <c r="AI6" s="2">
        <f t="shared" si="19"/>
        <v>784078200</v>
      </c>
      <c r="AJ6" s="2">
        <f t="shared" si="20"/>
        <v>22202640</v>
      </c>
      <c r="AK6" s="2">
        <f t="shared" si="21"/>
        <v>22.202639999999999</v>
      </c>
      <c r="AL6" s="2" t="s">
        <v>134</v>
      </c>
      <c r="AM6" s="2" t="s">
        <v>134</v>
      </c>
      <c r="AN6" s="2" t="s">
        <v>134</v>
      </c>
      <c r="AO6" s="2" t="s">
        <v>134</v>
      </c>
      <c r="AP6" s="2" t="s">
        <v>134</v>
      </c>
      <c r="AQ6" s="2" t="s">
        <v>134</v>
      </c>
      <c r="AR6" s="2" t="s">
        <v>134</v>
      </c>
      <c r="AS6" s="2">
        <v>0</v>
      </c>
      <c r="AT6" s="2" t="s">
        <v>134</v>
      </c>
      <c r="AU6" s="2" t="s">
        <v>134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 t="s">
        <v>142</v>
      </c>
    </row>
    <row r="7" spans="1:99" s="2" customFormat="1" x14ac:dyDescent="0.25">
      <c r="A7" s="2" t="s">
        <v>146</v>
      </c>
      <c r="C7" s="2" t="s">
        <v>150</v>
      </c>
      <c r="D7" s="2">
        <v>1883</v>
      </c>
      <c r="E7" s="2">
        <f t="shared" ref="E7:E12" si="22">2015-D7</f>
        <v>132</v>
      </c>
      <c r="F7" s="2">
        <v>0</v>
      </c>
      <c r="G7" s="2">
        <v>25</v>
      </c>
      <c r="H7" s="2">
        <v>22754</v>
      </c>
      <c r="I7" s="2">
        <v>192039</v>
      </c>
      <c r="J7" s="2">
        <v>192039</v>
      </c>
      <c r="K7" s="2">
        <v>192039</v>
      </c>
      <c r="L7" s="2">
        <f t="shared" si="1"/>
        <v>8365199636.1000004</v>
      </c>
      <c r="M7" s="2">
        <v>15741</v>
      </c>
      <c r="N7" s="2">
        <f t="shared" si="2"/>
        <v>685677960</v>
      </c>
      <c r="O7" s="2">
        <f t="shared" si="3"/>
        <v>24.595312500000002</v>
      </c>
      <c r="P7" s="2">
        <f t="shared" si="4"/>
        <v>63701623.260000005</v>
      </c>
      <c r="Q7" s="2">
        <f t="shared" si="5"/>
        <v>63.701623260000005</v>
      </c>
      <c r="R7" s="2">
        <v>382</v>
      </c>
      <c r="S7" s="2">
        <f t="shared" si="6"/>
        <v>989.37617999999998</v>
      </c>
      <c r="T7" s="2">
        <f t="shared" si="7"/>
        <v>244480</v>
      </c>
      <c r="U7" s="2">
        <f t="shared" si="8"/>
        <v>10650160000</v>
      </c>
      <c r="W7" s="2">
        <f t="shared" si="9"/>
        <v>0</v>
      </c>
      <c r="X7" s="2">
        <f t="shared" si="10"/>
        <v>0</v>
      </c>
      <c r="Y7" s="2">
        <f t="shared" si="11"/>
        <v>0</v>
      </c>
      <c r="Z7" s="2">
        <f t="shared" si="12"/>
        <v>12.199895758790323</v>
      </c>
      <c r="AA7" s="2">
        <f t="shared" si="13"/>
        <v>0</v>
      </c>
      <c r="AB7" s="2" t="e">
        <f t="shared" si="14"/>
        <v>#DIV/0!</v>
      </c>
      <c r="AC7" s="2">
        <v>0</v>
      </c>
      <c r="AD7" s="2" t="e">
        <f t="shared" si="15"/>
        <v>#DIV/0!</v>
      </c>
      <c r="AE7" s="2" t="s">
        <v>134</v>
      </c>
      <c r="AF7" s="2">
        <f t="shared" si="16"/>
        <v>15.531414776697796</v>
      </c>
      <c r="AG7" s="2">
        <f t="shared" si="17"/>
        <v>4.1289675845601663E-2</v>
      </c>
      <c r="AH7" s="2">
        <f t="shared" si="18"/>
        <v>0.26892362164852185</v>
      </c>
      <c r="AI7" s="2">
        <f t="shared" si="19"/>
        <v>8365199636.1000004</v>
      </c>
      <c r="AJ7" s="2">
        <f t="shared" si="20"/>
        <v>236876265.72</v>
      </c>
      <c r="AK7" s="2">
        <f t="shared" si="21"/>
        <v>236.87626571999999</v>
      </c>
      <c r="AL7" s="2" t="s">
        <v>134</v>
      </c>
      <c r="AM7" s="2" t="s">
        <v>134</v>
      </c>
      <c r="AN7" s="2" t="s">
        <v>134</v>
      </c>
      <c r="AO7" s="2" t="s">
        <v>134</v>
      </c>
      <c r="AP7" s="2" t="s">
        <v>134</v>
      </c>
      <c r="AQ7" s="2" t="s">
        <v>134</v>
      </c>
      <c r="AR7" s="2" t="s">
        <v>134</v>
      </c>
      <c r="AS7" s="2">
        <v>0</v>
      </c>
      <c r="AT7" s="2" t="s">
        <v>134</v>
      </c>
      <c r="AU7" s="2" t="s">
        <v>134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 t="s">
        <v>142</v>
      </c>
    </row>
    <row r="8" spans="1:99" s="2" customFormat="1" x14ac:dyDescent="0.25">
      <c r="A8" s="2" t="s">
        <v>151</v>
      </c>
      <c r="B8" s="2" t="s">
        <v>152</v>
      </c>
      <c r="C8" s="2" t="s">
        <v>153</v>
      </c>
      <c r="D8" s="2">
        <v>1932</v>
      </c>
      <c r="E8" s="2">
        <f t="shared" si="22"/>
        <v>83</v>
      </c>
      <c r="F8" s="2">
        <v>0</v>
      </c>
      <c r="G8" s="2">
        <v>15</v>
      </c>
      <c r="H8" s="2">
        <v>6687</v>
      </c>
      <c r="I8" s="2">
        <v>8500</v>
      </c>
      <c r="J8" s="2">
        <v>8500</v>
      </c>
      <c r="K8" s="2">
        <v>8500</v>
      </c>
      <c r="L8" s="2">
        <f t="shared" si="1"/>
        <v>370259150</v>
      </c>
      <c r="M8" s="2">
        <v>1700</v>
      </c>
      <c r="N8" s="2">
        <f t="shared" si="2"/>
        <v>74052000</v>
      </c>
      <c r="O8" s="2">
        <f t="shared" si="3"/>
        <v>2.65625</v>
      </c>
      <c r="P8" s="2">
        <f t="shared" si="4"/>
        <v>6879662</v>
      </c>
      <c r="Q8" s="2">
        <f t="shared" si="5"/>
        <v>6.8796620000000006</v>
      </c>
      <c r="R8" s="2">
        <v>112</v>
      </c>
      <c r="S8" s="2">
        <f t="shared" si="6"/>
        <v>290.07887999999997</v>
      </c>
      <c r="T8" s="2">
        <f t="shared" si="7"/>
        <v>71680</v>
      </c>
      <c r="U8" s="2">
        <f t="shared" si="8"/>
        <v>3122560000</v>
      </c>
      <c r="W8" s="2">
        <f t="shared" si="9"/>
        <v>0</v>
      </c>
      <c r="X8" s="2">
        <f t="shared" si="10"/>
        <v>0</v>
      </c>
      <c r="Y8" s="2">
        <f t="shared" si="11"/>
        <v>0</v>
      </c>
      <c r="Z8" s="2">
        <f t="shared" si="12"/>
        <v>4.9999885215794304</v>
      </c>
      <c r="AA8" s="2">
        <f t="shared" si="13"/>
        <v>0</v>
      </c>
      <c r="AB8" s="2" t="e">
        <f t="shared" si="14"/>
        <v>#DIV/0!</v>
      </c>
      <c r="AC8" s="2">
        <v>0</v>
      </c>
      <c r="AD8" s="2" t="e">
        <f t="shared" si="15"/>
        <v>#DIV/0!</v>
      </c>
      <c r="AE8" s="2" t="s">
        <v>134</v>
      </c>
      <c r="AF8" s="2">
        <f t="shared" si="16"/>
        <v>42.164705882352941</v>
      </c>
      <c r="AG8" s="2">
        <f t="shared" si="17"/>
        <v>5.1492746843091436E-2</v>
      </c>
      <c r="AH8" s="2">
        <f t="shared" si="18"/>
        <v>0.65616953659564814</v>
      </c>
      <c r="AI8" s="2">
        <f t="shared" si="19"/>
        <v>370259150</v>
      </c>
      <c r="AJ8" s="2">
        <f t="shared" si="20"/>
        <v>10484580</v>
      </c>
      <c r="AK8" s="2">
        <f t="shared" si="21"/>
        <v>10.484579999999999</v>
      </c>
      <c r="AL8" s="2" t="s">
        <v>134</v>
      </c>
      <c r="AM8" s="2" t="s">
        <v>134</v>
      </c>
      <c r="AN8" s="2" t="s">
        <v>134</v>
      </c>
      <c r="AO8" s="2" t="s">
        <v>134</v>
      </c>
      <c r="AP8" s="2" t="s">
        <v>134</v>
      </c>
      <c r="AQ8" s="2" t="s">
        <v>134</v>
      </c>
      <c r="AR8" s="2" t="s">
        <v>134</v>
      </c>
      <c r="AS8" s="2">
        <v>0</v>
      </c>
      <c r="AT8" s="2" t="s">
        <v>134</v>
      </c>
      <c r="AU8" s="2" t="s">
        <v>134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 t="s">
        <v>142</v>
      </c>
    </row>
    <row r="9" spans="1:99" s="2" customFormat="1" x14ac:dyDescent="0.25">
      <c r="A9" s="2" t="s">
        <v>154</v>
      </c>
      <c r="C9" s="2" t="s">
        <v>155</v>
      </c>
      <c r="D9" s="2">
        <v>1948</v>
      </c>
      <c r="E9" s="2">
        <f t="shared" si="22"/>
        <v>67</v>
      </c>
      <c r="F9" s="2">
        <v>0</v>
      </c>
      <c r="G9" s="2">
        <v>75</v>
      </c>
      <c r="H9" s="2">
        <v>69600</v>
      </c>
      <c r="I9" s="2">
        <v>25250</v>
      </c>
      <c r="J9" s="2">
        <v>25250</v>
      </c>
      <c r="K9" s="2">
        <v>25250</v>
      </c>
      <c r="L9" s="2">
        <f t="shared" si="1"/>
        <v>1099887475</v>
      </c>
      <c r="M9" s="2">
        <v>488</v>
      </c>
      <c r="N9" s="2">
        <f t="shared" si="2"/>
        <v>21257280</v>
      </c>
      <c r="O9" s="2">
        <f t="shared" si="3"/>
        <v>0.76250000000000007</v>
      </c>
      <c r="P9" s="2">
        <f t="shared" si="4"/>
        <v>1974867.6800000002</v>
      </c>
      <c r="Q9" s="2">
        <f t="shared" si="5"/>
        <v>1.97486768</v>
      </c>
      <c r="R9" s="2">
        <v>1622</v>
      </c>
      <c r="S9" s="2">
        <f t="shared" si="6"/>
        <v>4200.96378</v>
      </c>
      <c r="T9" s="2">
        <f t="shared" si="7"/>
        <v>1038080</v>
      </c>
      <c r="U9" s="2">
        <f t="shared" si="8"/>
        <v>45221360000</v>
      </c>
      <c r="W9" s="2">
        <f t="shared" si="9"/>
        <v>0</v>
      </c>
      <c r="X9" s="2">
        <f t="shared" si="10"/>
        <v>0</v>
      </c>
      <c r="Y9" s="2">
        <f t="shared" si="11"/>
        <v>0</v>
      </c>
      <c r="Z9" s="2">
        <f t="shared" si="12"/>
        <v>51.741684495852716</v>
      </c>
      <c r="AA9" s="2">
        <f t="shared" si="13"/>
        <v>0</v>
      </c>
      <c r="AB9" s="2" t="e">
        <f t="shared" si="14"/>
        <v>#DIV/0!</v>
      </c>
      <c r="AC9" s="2">
        <v>0</v>
      </c>
      <c r="AD9" s="2" t="e">
        <f t="shared" si="15"/>
        <v>#DIV/0!</v>
      </c>
      <c r="AE9" s="2" t="s">
        <v>134</v>
      </c>
      <c r="AF9" s="2">
        <f t="shared" si="16"/>
        <v>2127.2131147540986</v>
      </c>
      <c r="AG9" s="2">
        <f t="shared" si="17"/>
        <v>0.99456269522696861</v>
      </c>
      <c r="AH9" s="2">
        <f t="shared" si="18"/>
        <v>6.3408066110628963E-2</v>
      </c>
      <c r="AI9" s="2">
        <f t="shared" si="19"/>
        <v>1099887475</v>
      </c>
      <c r="AJ9" s="2">
        <f t="shared" si="20"/>
        <v>31145370</v>
      </c>
      <c r="AK9" s="2">
        <f t="shared" si="21"/>
        <v>31.14537</v>
      </c>
      <c r="AL9" s="2" t="s">
        <v>134</v>
      </c>
      <c r="AM9" s="2" t="s">
        <v>134</v>
      </c>
      <c r="AN9" s="2" t="s">
        <v>134</v>
      </c>
      <c r="AO9" s="2" t="s">
        <v>134</v>
      </c>
      <c r="AP9" s="2" t="s">
        <v>134</v>
      </c>
      <c r="AQ9" s="2" t="s">
        <v>134</v>
      </c>
      <c r="AR9" s="2" t="s">
        <v>134</v>
      </c>
      <c r="AS9" s="2">
        <v>0</v>
      </c>
      <c r="AT9" s="2" t="s">
        <v>134</v>
      </c>
      <c r="AU9" s="2" t="s">
        <v>134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 t="s">
        <v>142</v>
      </c>
    </row>
    <row r="10" spans="1:99" s="2" customFormat="1" x14ac:dyDescent="0.25">
      <c r="A10" s="2" t="s">
        <v>156</v>
      </c>
      <c r="C10" s="2" t="s">
        <v>157</v>
      </c>
      <c r="D10" s="2">
        <v>1956</v>
      </c>
      <c r="E10" s="2">
        <f t="shared" si="22"/>
        <v>59</v>
      </c>
      <c r="F10" s="2">
        <v>0</v>
      </c>
      <c r="G10" s="2">
        <v>25</v>
      </c>
      <c r="H10" s="2">
        <v>16320</v>
      </c>
      <c r="I10" s="2">
        <v>600</v>
      </c>
      <c r="J10" s="2">
        <v>600</v>
      </c>
      <c r="K10" s="2">
        <v>600</v>
      </c>
      <c r="L10" s="2">
        <f t="shared" si="1"/>
        <v>26135940</v>
      </c>
      <c r="M10" s="2">
        <v>263</v>
      </c>
      <c r="N10" s="2">
        <f t="shared" si="2"/>
        <v>11456280</v>
      </c>
      <c r="O10" s="2">
        <f t="shared" si="3"/>
        <v>0.41093750000000001</v>
      </c>
      <c r="P10" s="2">
        <f t="shared" si="4"/>
        <v>1064324.18</v>
      </c>
      <c r="Q10" s="2">
        <f t="shared" si="5"/>
        <v>1.0643241800000001</v>
      </c>
      <c r="R10" s="2">
        <v>1595</v>
      </c>
      <c r="S10" s="2">
        <f t="shared" si="6"/>
        <v>4131.0340499999993</v>
      </c>
      <c r="T10" s="2">
        <f t="shared" si="7"/>
        <v>1020800</v>
      </c>
      <c r="U10" s="2">
        <f t="shared" si="8"/>
        <v>44468600000</v>
      </c>
      <c r="W10" s="2">
        <f t="shared" si="9"/>
        <v>0</v>
      </c>
      <c r="X10" s="2">
        <f t="shared" si="10"/>
        <v>0</v>
      </c>
      <c r="Y10" s="2">
        <f t="shared" si="11"/>
        <v>0</v>
      </c>
      <c r="Z10" s="2">
        <f t="shared" si="12"/>
        <v>2.2813635839906148</v>
      </c>
      <c r="AA10" s="2">
        <f t="shared" si="13"/>
        <v>0</v>
      </c>
      <c r="AB10" s="2" t="e">
        <f t="shared" si="14"/>
        <v>#DIV/0!</v>
      </c>
      <c r="AC10" s="2">
        <v>0</v>
      </c>
      <c r="AD10" s="2" t="e">
        <f t="shared" si="15"/>
        <v>#DIV/0!</v>
      </c>
      <c r="AE10" s="2" t="s">
        <v>134</v>
      </c>
      <c r="AF10" s="2">
        <f t="shared" si="16"/>
        <v>3881.3688212927755</v>
      </c>
      <c r="AG10" s="2">
        <f t="shared" si="17"/>
        <v>5.9733524923390978E-2</v>
      </c>
      <c r="AH10" s="2">
        <f t="shared" si="18"/>
        <v>1.4381049010387954</v>
      </c>
      <c r="AI10" s="2">
        <f t="shared" si="19"/>
        <v>26135940</v>
      </c>
      <c r="AJ10" s="2">
        <f t="shared" si="20"/>
        <v>740088</v>
      </c>
      <c r="AK10" s="2">
        <f t="shared" si="21"/>
        <v>0.74008799999999997</v>
      </c>
      <c r="AL10" s="2" t="s">
        <v>134</v>
      </c>
      <c r="AM10" s="2" t="s">
        <v>134</v>
      </c>
      <c r="AN10" s="2" t="s">
        <v>134</v>
      </c>
      <c r="AO10" s="2" t="s">
        <v>134</v>
      </c>
      <c r="AP10" s="2" t="s">
        <v>134</v>
      </c>
      <c r="AQ10" s="2" t="s">
        <v>134</v>
      </c>
      <c r="AR10" s="2" t="s">
        <v>134</v>
      </c>
      <c r="AS10" s="2">
        <v>0</v>
      </c>
      <c r="AT10" s="2" t="s">
        <v>134</v>
      </c>
      <c r="AU10" s="2" t="s">
        <v>134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 t="s">
        <v>142</v>
      </c>
    </row>
    <row r="11" spans="1:99" s="2" customFormat="1" x14ac:dyDescent="0.25">
      <c r="A11" s="2" t="s">
        <v>158</v>
      </c>
      <c r="B11" s="2" t="s">
        <v>159</v>
      </c>
      <c r="C11" s="2" t="s">
        <v>160</v>
      </c>
      <c r="D11" s="2">
        <v>1917</v>
      </c>
      <c r="E11" s="2">
        <f t="shared" si="22"/>
        <v>98</v>
      </c>
      <c r="F11" s="2">
        <v>0</v>
      </c>
      <c r="G11" s="2">
        <v>30</v>
      </c>
      <c r="H11" s="2">
        <v>16475</v>
      </c>
      <c r="I11" s="2">
        <v>1000</v>
      </c>
      <c r="J11" s="2">
        <v>1000</v>
      </c>
      <c r="K11" s="2">
        <v>1000</v>
      </c>
      <c r="L11" s="2">
        <f t="shared" si="1"/>
        <v>43559900</v>
      </c>
      <c r="M11" s="2">
        <v>255</v>
      </c>
      <c r="N11" s="2">
        <f t="shared" si="2"/>
        <v>11107800</v>
      </c>
      <c r="O11" s="2">
        <f t="shared" si="3"/>
        <v>0.3984375</v>
      </c>
      <c r="P11" s="2">
        <f t="shared" si="4"/>
        <v>1031949.3</v>
      </c>
      <c r="Q11" s="2">
        <f t="shared" si="5"/>
        <v>1.0319493</v>
      </c>
      <c r="R11" s="2">
        <v>832</v>
      </c>
      <c r="S11" s="2">
        <f t="shared" si="6"/>
        <v>2154.8716799999997</v>
      </c>
      <c r="T11" s="2">
        <f t="shared" si="7"/>
        <v>532480</v>
      </c>
      <c r="U11" s="2">
        <f t="shared" si="8"/>
        <v>23196160000</v>
      </c>
      <c r="W11" s="2">
        <f t="shared" si="9"/>
        <v>0</v>
      </c>
      <c r="X11" s="2">
        <f t="shared" si="10"/>
        <v>0</v>
      </c>
      <c r="Y11" s="2">
        <f t="shared" si="11"/>
        <v>0</v>
      </c>
      <c r="Z11" s="2">
        <f t="shared" si="12"/>
        <v>3.921559624768181</v>
      </c>
      <c r="AA11" s="2">
        <f t="shared" si="13"/>
        <v>0</v>
      </c>
      <c r="AB11" s="2" t="e">
        <f t="shared" si="14"/>
        <v>#DIV/0!</v>
      </c>
      <c r="AC11" s="2">
        <v>0</v>
      </c>
      <c r="AD11" s="2" t="e">
        <f t="shared" si="15"/>
        <v>#DIV/0!</v>
      </c>
      <c r="AE11" s="2" t="s">
        <v>134</v>
      </c>
      <c r="AF11" s="2">
        <f t="shared" si="16"/>
        <v>2088.1568627450979</v>
      </c>
      <c r="AG11" s="2">
        <f t="shared" si="17"/>
        <v>0.10427741227386546</v>
      </c>
      <c r="AH11" s="2">
        <f t="shared" si="18"/>
        <v>0.83661615915945131</v>
      </c>
      <c r="AI11" s="2">
        <f t="shared" si="19"/>
        <v>43559900</v>
      </c>
      <c r="AJ11" s="2">
        <f t="shared" si="20"/>
        <v>1233480</v>
      </c>
      <c r="AK11" s="2">
        <f t="shared" si="21"/>
        <v>1.2334799999999999</v>
      </c>
      <c r="AL11" s="2" t="s">
        <v>134</v>
      </c>
      <c r="AM11" s="2" t="s">
        <v>134</v>
      </c>
      <c r="AN11" s="2" t="s">
        <v>134</v>
      </c>
      <c r="AO11" s="2" t="s">
        <v>134</v>
      </c>
      <c r="AP11" s="2" t="s">
        <v>134</v>
      </c>
      <c r="AQ11" s="2" t="s">
        <v>134</v>
      </c>
      <c r="AR11" s="2" t="s">
        <v>134</v>
      </c>
      <c r="AS11" s="2">
        <v>0</v>
      </c>
      <c r="AT11" s="2" t="s">
        <v>134</v>
      </c>
      <c r="AU11" s="2" t="s">
        <v>134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 t="s">
        <v>142</v>
      </c>
    </row>
    <row r="12" spans="1:99" s="2" customFormat="1" x14ac:dyDescent="0.25">
      <c r="A12" s="2" t="s">
        <v>161</v>
      </c>
      <c r="B12" s="2" t="s">
        <v>162</v>
      </c>
      <c r="C12" s="2" t="s">
        <v>163</v>
      </c>
      <c r="D12" s="2">
        <v>1905</v>
      </c>
      <c r="E12" s="2">
        <f t="shared" si="22"/>
        <v>110</v>
      </c>
      <c r="F12" s="2">
        <v>0</v>
      </c>
      <c r="G12" s="2">
        <v>25</v>
      </c>
      <c r="H12" s="2">
        <v>10400</v>
      </c>
      <c r="I12" s="2">
        <v>6300</v>
      </c>
      <c r="J12" s="2">
        <v>6300</v>
      </c>
      <c r="K12" s="2">
        <v>6300</v>
      </c>
      <c r="L12" s="2">
        <f t="shared" si="1"/>
        <v>274427370</v>
      </c>
      <c r="M12" s="2">
        <v>1100</v>
      </c>
      <c r="N12" s="2">
        <f t="shared" si="2"/>
        <v>47916000</v>
      </c>
      <c r="O12" s="2">
        <f t="shared" si="3"/>
        <v>1.71875</v>
      </c>
      <c r="P12" s="2">
        <f t="shared" si="4"/>
        <v>4451546</v>
      </c>
      <c r="Q12" s="2">
        <f t="shared" si="5"/>
        <v>4.4515460000000004</v>
      </c>
      <c r="R12" s="2">
        <v>157</v>
      </c>
      <c r="S12" s="2">
        <f t="shared" si="6"/>
        <v>406.62842999999998</v>
      </c>
      <c r="T12" s="2">
        <f t="shared" si="7"/>
        <v>100480</v>
      </c>
      <c r="U12" s="2">
        <f t="shared" si="8"/>
        <v>4377160000</v>
      </c>
      <c r="V12" s="2">
        <v>297650.07153000002</v>
      </c>
      <c r="W12" s="2">
        <f t="shared" si="9"/>
        <v>90.723741802343994</v>
      </c>
      <c r="X12" s="2">
        <f t="shared" si="10"/>
        <v>56.373137647352827</v>
      </c>
      <c r="Y12" s="2">
        <f t="shared" si="11"/>
        <v>12.129989147583137</v>
      </c>
      <c r="Z12" s="2">
        <f t="shared" si="12"/>
        <v>5.7272595792637118</v>
      </c>
      <c r="AA12" s="2">
        <f t="shared" si="13"/>
        <v>11.67476889522327</v>
      </c>
      <c r="AB12" s="2" t="e">
        <f t="shared" si="14"/>
        <v>#DIV/0!</v>
      </c>
      <c r="AC12" s="2">
        <v>0</v>
      </c>
      <c r="AD12" s="2" t="e">
        <f t="shared" si="15"/>
        <v>#DIV/0!</v>
      </c>
      <c r="AE12" s="2">
        <v>342.40600000000001</v>
      </c>
      <c r="AF12" s="2">
        <f t="shared" si="16"/>
        <v>91.345454545454544</v>
      </c>
      <c r="AG12" s="2">
        <f t="shared" si="17"/>
        <v>7.3324994256990725E-2</v>
      </c>
      <c r="AH12" s="2">
        <f t="shared" si="18"/>
        <v>0.5728464208374705</v>
      </c>
      <c r="AI12" s="2">
        <f t="shared" si="19"/>
        <v>274427370</v>
      </c>
      <c r="AJ12" s="2">
        <f t="shared" si="20"/>
        <v>7770924</v>
      </c>
      <c r="AK12" s="2">
        <f t="shared" si="21"/>
        <v>7.7709239999999999</v>
      </c>
      <c r="AL12" s="2" t="s">
        <v>164</v>
      </c>
      <c r="AM12" s="2" t="s">
        <v>134</v>
      </c>
      <c r="AN12" s="2" t="s">
        <v>134</v>
      </c>
      <c r="AO12" s="2" t="s">
        <v>165</v>
      </c>
      <c r="AP12" s="2" t="s">
        <v>166</v>
      </c>
      <c r="AQ12" s="2" t="s">
        <v>167</v>
      </c>
      <c r="AR12" s="2" t="s">
        <v>168</v>
      </c>
      <c r="AS12" s="2">
        <v>1</v>
      </c>
      <c r="AT12" s="2" t="s">
        <v>169</v>
      </c>
      <c r="AU12" s="2" t="s">
        <v>170</v>
      </c>
      <c r="AV12" s="2">
        <v>8</v>
      </c>
      <c r="AW12" s="5">
        <v>42</v>
      </c>
      <c r="AX12" s="5">
        <v>56</v>
      </c>
      <c r="AY12" s="5">
        <v>3</v>
      </c>
      <c r="AZ12" s="5">
        <v>3.4</v>
      </c>
      <c r="BA12" s="5">
        <v>6.5</v>
      </c>
      <c r="BB12" s="5">
        <v>0.1</v>
      </c>
      <c r="BC12" s="5">
        <v>1.6</v>
      </c>
      <c r="BD12" s="2">
        <v>0</v>
      </c>
      <c r="BE12" s="5">
        <v>0.3</v>
      </c>
      <c r="BF12" s="5">
        <v>29.7</v>
      </c>
      <c r="BG12" s="5">
        <v>15.7</v>
      </c>
      <c r="BH12" s="5">
        <v>36.6</v>
      </c>
      <c r="BI12" s="5">
        <v>0.1</v>
      </c>
      <c r="BJ12" s="2">
        <v>0</v>
      </c>
      <c r="BK12" s="5">
        <v>0.4</v>
      </c>
      <c r="BL12" s="5">
        <v>5.4</v>
      </c>
      <c r="BM12" s="2">
        <v>0</v>
      </c>
      <c r="BN12" s="5">
        <v>0.3</v>
      </c>
      <c r="BO12" s="5">
        <v>54882</v>
      </c>
      <c r="BP12" s="5">
        <v>4591</v>
      </c>
      <c r="BQ12" s="5">
        <v>133</v>
      </c>
      <c r="BR12" s="5">
        <v>11</v>
      </c>
      <c r="BS12" s="5">
        <v>0.2</v>
      </c>
      <c r="BT12" s="5">
        <v>0.02</v>
      </c>
      <c r="BU12" s="5">
        <v>70419</v>
      </c>
      <c r="BV12" s="5">
        <v>170</v>
      </c>
      <c r="BW12" s="5">
        <v>0.26</v>
      </c>
      <c r="BX12" s="5">
        <v>146534</v>
      </c>
      <c r="BY12" s="5">
        <v>5320</v>
      </c>
      <c r="BZ12" s="5">
        <v>354</v>
      </c>
      <c r="CA12" s="5">
        <v>13</v>
      </c>
      <c r="CB12" s="5">
        <v>0.48</v>
      </c>
      <c r="CC12" s="5">
        <v>0.02</v>
      </c>
      <c r="CD12" s="5">
        <v>12</v>
      </c>
      <c r="CE12" s="5">
        <v>33</v>
      </c>
      <c r="CF12" s="5">
        <v>4</v>
      </c>
      <c r="CG12" s="5">
        <v>6</v>
      </c>
      <c r="CH12" s="5">
        <v>44</v>
      </c>
      <c r="CI12" s="5">
        <v>37</v>
      </c>
      <c r="CJ12" s="5">
        <v>52</v>
      </c>
      <c r="CK12" s="2">
        <v>0</v>
      </c>
      <c r="CL12" s="5">
        <v>1</v>
      </c>
      <c r="CM12" s="2">
        <v>0</v>
      </c>
      <c r="CN12" s="2">
        <v>0</v>
      </c>
      <c r="CO12" s="2">
        <v>0</v>
      </c>
      <c r="CP12" s="2">
        <v>0</v>
      </c>
      <c r="CQ12" s="5">
        <v>3</v>
      </c>
      <c r="CR12" s="5">
        <v>8</v>
      </c>
      <c r="CS12" s="5">
        <v>0.94718000000000002</v>
      </c>
      <c r="CT12" s="5">
        <v>0.87414999999999998</v>
      </c>
      <c r="CU12" s="2" t="s">
        <v>142</v>
      </c>
    </row>
    <row r="13" spans="1:99" s="2" customFormat="1" x14ac:dyDescent="0.25">
      <c r="A13" s="2" t="s">
        <v>171</v>
      </c>
      <c r="B13" s="2" t="s">
        <v>172</v>
      </c>
      <c r="C13" s="2" t="s">
        <v>173</v>
      </c>
      <c r="F13" s="2">
        <v>0</v>
      </c>
      <c r="G13" s="2">
        <v>30</v>
      </c>
      <c r="H13" s="2">
        <v>0</v>
      </c>
      <c r="I13" s="2">
        <v>13900</v>
      </c>
      <c r="J13" s="2">
        <v>3800</v>
      </c>
      <c r="K13" s="2">
        <v>13900</v>
      </c>
      <c r="L13" s="2">
        <f t="shared" si="1"/>
        <v>605482610</v>
      </c>
      <c r="M13" s="2">
        <v>480</v>
      </c>
      <c r="N13" s="2">
        <f t="shared" si="2"/>
        <v>20908800</v>
      </c>
      <c r="O13" s="2">
        <f t="shared" si="3"/>
        <v>0.75</v>
      </c>
      <c r="P13" s="2">
        <f t="shared" si="4"/>
        <v>1942492.8</v>
      </c>
      <c r="Q13" s="2">
        <f t="shared" si="5"/>
        <v>1.9424928000000001</v>
      </c>
      <c r="R13" s="2">
        <v>5</v>
      </c>
      <c r="S13" s="2">
        <f t="shared" si="6"/>
        <v>12.949949999999999</v>
      </c>
      <c r="T13" s="2">
        <f t="shared" si="7"/>
        <v>3200</v>
      </c>
      <c r="U13" s="2">
        <f t="shared" si="8"/>
        <v>139400000</v>
      </c>
      <c r="V13" s="2">
        <v>29359.535318999999</v>
      </c>
      <c r="W13" s="2">
        <f t="shared" si="9"/>
        <v>8.9487863652311983</v>
      </c>
      <c r="X13" s="2">
        <f t="shared" si="10"/>
        <v>5.560519832206686</v>
      </c>
      <c r="Y13" s="2">
        <f t="shared" si="11"/>
        <v>1.8112538539196645</v>
      </c>
      <c r="Z13" s="2">
        <f t="shared" si="12"/>
        <v>28.958266854147535</v>
      </c>
      <c r="AA13" s="2">
        <f t="shared" si="13"/>
        <v>1.909186837503648</v>
      </c>
      <c r="AB13" s="2" t="e">
        <f t="shared" si="14"/>
        <v>#DIV/0!</v>
      </c>
      <c r="AC13" s="2">
        <v>0</v>
      </c>
      <c r="AD13" s="2" t="e">
        <f t="shared" si="15"/>
        <v>#DIV/0!</v>
      </c>
      <c r="AE13" s="2">
        <v>14.737299999999999</v>
      </c>
      <c r="AF13" s="2">
        <f t="shared" si="16"/>
        <v>6.666666666666667</v>
      </c>
      <c r="AG13" s="2">
        <f t="shared" si="17"/>
        <v>0.56124626015133361</v>
      </c>
      <c r="AH13" s="2">
        <f t="shared" si="18"/>
        <v>0.41442286521830407</v>
      </c>
      <c r="AI13" s="2">
        <f t="shared" si="19"/>
        <v>165527620</v>
      </c>
      <c r="AJ13" s="2">
        <f t="shared" si="20"/>
        <v>4687224</v>
      </c>
      <c r="AK13" s="2">
        <f t="shared" si="21"/>
        <v>4.6872239999999996</v>
      </c>
      <c r="AL13" s="2" t="s">
        <v>174</v>
      </c>
      <c r="AM13" s="2" t="s">
        <v>134</v>
      </c>
      <c r="AN13" s="2" t="s">
        <v>134</v>
      </c>
      <c r="AO13" s="2" t="s">
        <v>175</v>
      </c>
      <c r="AP13" s="2" t="s">
        <v>176</v>
      </c>
      <c r="AQ13" s="2" t="s">
        <v>177</v>
      </c>
      <c r="AR13" s="2" t="s">
        <v>178</v>
      </c>
      <c r="AS13" s="2">
        <v>1</v>
      </c>
      <c r="AT13" s="2" t="s">
        <v>179</v>
      </c>
      <c r="AU13" s="2" t="s">
        <v>180</v>
      </c>
      <c r="AV13" s="2">
        <v>8</v>
      </c>
      <c r="AW13" s="5">
        <v>87</v>
      </c>
      <c r="AX13" s="5">
        <v>13</v>
      </c>
      <c r="AY13" s="2">
        <v>0</v>
      </c>
      <c r="AZ13" s="5">
        <v>8.4</v>
      </c>
      <c r="BA13" s="5">
        <v>6.6</v>
      </c>
      <c r="BB13" s="5">
        <v>0.8</v>
      </c>
      <c r="BC13" s="5">
        <v>2</v>
      </c>
      <c r="BD13" s="2">
        <v>0</v>
      </c>
      <c r="BE13" s="5">
        <v>2.2000000000000002</v>
      </c>
      <c r="BF13" s="5">
        <v>13.6</v>
      </c>
      <c r="BG13" s="5">
        <v>8.1</v>
      </c>
      <c r="BH13" s="5">
        <v>17.2</v>
      </c>
      <c r="BI13" s="2">
        <v>0</v>
      </c>
      <c r="BJ13" s="2">
        <v>0</v>
      </c>
      <c r="BK13" s="5">
        <v>2.6</v>
      </c>
      <c r="BL13" s="5">
        <v>38.200000000000003</v>
      </c>
      <c r="BM13" s="2">
        <v>0</v>
      </c>
      <c r="BN13" s="5">
        <v>0.5</v>
      </c>
      <c r="BO13" s="5">
        <v>2766</v>
      </c>
      <c r="BP13" s="5">
        <v>153</v>
      </c>
      <c r="BQ13" s="5">
        <v>120</v>
      </c>
      <c r="BR13" s="5">
        <v>7</v>
      </c>
      <c r="BS13" s="5">
        <v>0.2</v>
      </c>
      <c r="BT13" s="5">
        <v>0.01</v>
      </c>
      <c r="BU13" s="5">
        <v>3184</v>
      </c>
      <c r="BV13" s="5">
        <v>138</v>
      </c>
      <c r="BW13" s="5">
        <v>0.23</v>
      </c>
      <c r="BX13" s="5">
        <v>11467</v>
      </c>
      <c r="BY13" s="5">
        <v>486</v>
      </c>
      <c r="BZ13" s="5">
        <v>499</v>
      </c>
      <c r="CA13" s="5">
        <v>21</v>
      </c>
      <c r="CB13" s="5">
        <v>0.93</v>
      </c>
      <c r="CC13" s="5">
        <v>0.04</v>
      </c>
      <c r="CD13" s="5">
        <v>5</v>
      </c>
      <c r="CE13" s="5">
        <v>7</v>
      </c>
      <c r="CF13" s="5">
        <v>58</v>
      </c>
      <c r="CG13" s="5">
        <v>79</v>
      </c>
      <c r="CH13" s="5">
        <v>19</v>
      </c>
      <c r="CI13" s="5">
        <v>15</v>
      </c>
      <c r="CJ13" s="5">
        <v>10</v>
      </c>
      <c r="CK13" s="5">
        <v>1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5">
        <v>3</v>
      </c>
      <c r="CR13" s="5">
        <v>4</v>
      </c>
      <c r="CS13" s="5">
        <v>0.63295999999999997</v>
      </c>
      <c r="CT13" s="5">
        <v>0.35998000000000002</v>
      </c>
      <c r="CU13" s="2" t="s">
        <v>142</v>
      </c>
    </row>
    <row r="14" spans="1:99" s="2" customFormat="1" x14ac:dyDescent="0.25">
      <c r="A14" s="2" t="s">
        <v>181</v>
      </c>
      <c r="B14" s="2" t="s">
        <v>182</v>
      </c>
      <c r="C14" s="2" t="s">
        <v>183</v>
      </c>
      <c r="F14" s="2">
        <v>0</v>
      </c>
      <c r="G14" s="2">
        <v>29.3</v>
      </c>
      <c r="H14" s="2">
        <v>0</v>
      </c>
      <c r="I14" s="2">
        <v>45700</v>
      </c>
      <c r="J14" s="2">
        <v>38000</v>
      </c>
      <c r="K14" s="2">
        <v>45700</v>
      </c>
      <c r="L14" s="2">
        <f t="shared" si="1"/>
        <v>1990687430</v>
      </c>
      <c r="M14" s="2">
        <v>1005</v>
      </c>
      <c r="N14" s="2">
        <f t="shared" si="2"/>
        <v>43777800</v>
      </c>
      <c r="O14" s="2">
        <f t="shared" si="3"/>
        <v>1.5703125</v>
      </c>
      <c r="P14" s="2">
        <f t="shared" si="4"/>
        <v>4067094.3000000003</v>
      </c>
      <c r="Q14" s="2">
        <f t="shared" si="5"/>
        <v>4.0670942999999999</v>
      </c>
      <c r="R14" s="2">
        <v>30</v>
      </c>
      <c r="S14" s="2">
        <f t="shared" si="6"/>
        <v>77.699699999999993</v>
      </c>
      <c r="T14" s="2">
        <f t="shared" si="7"/>
        <v>19200</v>
      </c>
      <c r="U14" s="2">
        <f t="shared" si="8"/>
        <v>836400000</v>
      </c>
      <c r="W14" s="2">
        <f t="shared" si="9"/>
        <v>0</v>
      </c>
      <c r="X14" s="2">
        <f t="shared" si="10"/>
        <v>0</v>
      </c>
      <c r="Y14" s="2">
        <f t="shared" si="11"/>
        <v>0</v>
      </c>
      <c r="Z14" s="2">
        <f t="shared" si="12"/>
        <v>45.472532425110444</v>
      </c>
      <c r="AA14" s="2">
        <f t="shared" si="13"/>
        <v>0</v>
      </c>
      <c r="AB14" s="2" t="e">
        <f t="shared" si="14"/>
        <v>#DIV/0!</v>
      </c>
      <c r="AC14" s="2">
        <v>0</v>
      </c>
      <c r="AD14" s="2" t="e">
        <f t="shared" si="15"/>
        <v>#DIV/0!</v>
      </c>
      <c r="AE14" s="2" t="s">
        <v>134</v>
      </c>
      <c r="AF14" s="2">
        <f t="shared" si="16"/>
        <v>19.104477611940297</v>
      </c>
      <c r="AG14" s="2">
        <f t="shared" si="17"/>
        <v>0.60907058157089056</v>
      </c>
      <c r="AH14" s="2">
        <f t="shared" si="18"/>
        <v>8.6769787405082413E-2</v>
      </c>
      <c r="AI14" s="2">
        <f t="shared" si="19"/>
        <v>1655276200</v>
      </c>
      <c r="AJ14" s="2">
        <f t="shared" si="20"/>
        <v>46872240</v>
      </c>
      <c r="AK14" s="2">
        <f t="shared" si="21"/>
        <v>46.872239999999998</v>
      </c>
      <c r="AL14" s="2" t="s">
        <v>134</v>
      </c>
      <c r="AM14" s="2" t="s">
        <v>134</v>
      </c>
      <c r="AN14" s="2" t="s">
        <v>134</v>
      </c>
      <c r="AO14" s="2" t="s">
        <v>134</v>
      </c>
      <c r="AP14" s="2" t="s">
        <v>134</v>
      </c>
      <c r="AQ14" s="2" t="s">
        <v>134</v>
      </c>
      <c r="AR14" s="2" t="s">
        <v>134</v>
      </c>
      <c r="AS14" s="2">
        <v>0</v>
      </c>
      <c r="AT14" s="2" t="s">
        <v>134</v>
      </c>
      <c r="AU14" s="2" t="s">
        <v>134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 t="s">
        <v>142</v>
      </c>
    </row>
    <row r="15" spans="1:99" s="2" customFormat="1" x14ac:dyDescent="0.25">
      <c r="A15" s="2" t="s">
        <v>184</v>
      </c>
      <c r="C15" s="2" t="s">
        <v>185</v>
      </c>
      <c r="F15" s="2">
        <v>0</v>
      </c>
      <c r="G15" s="2">
        <v>21</v>
      </c>
      <c r="H15" s="2">
        <v>0</v>
      </c>
      <c r="I15" s="2">
        <v>5396</v>
      </c>
      <c r="J15" s="2">
        <v>4426</v>
      </c>
      <c r="K15" s="2">
        <v>5396</v>
      </c>
      <c r="L15" s="2">
        <f t="shared" si="1"/>
        <v>235049220.40000001</v>
      </c>
      <c r="M15" s="2">
        <v>371</v>
      </c>
      <c r="N15" s="2">
        <f t="shared" si="2"/>
        <v>16160760</v>
      </c>
      <c r="O15" s="2">
        <f t="shared" si="3"/>
        <v>0.57968750000000002</v>
      </c>
      <c r="P15" s="2">
        <f t="shared" si="4"/>
        <v>1501385.06</v>
      </c>
      <c r="Q15" s="2">
        <f t="shared" si="5"/>
        <v>1.50138506</v>
      </c>
      <c r="R15" s="2">
        <v>8</v>
      </c>
      <c r="S15" s="2">
        <f t="shared" si="6"/>
        <v>20.719919999999998</v>
      </c>
      <c r="T15" s="2">
        <f t="shared" si="7"/>
        <v>5120</v>
      </c>
      <c r="U15" s="2">
        <f t="shared" si="8"/>
        <v>223040000</v>
      </c>
      <c r="W15" s="2">
        <f t="shared" si="9"/>
        <v>0</v>
      </c>
      <c r="X15" s="2">
        <f t="shared" si="10"/>
        <v>0</v>
      </c>
      <c r="Y15" s="2">
        <f t="shared" si="11"/>
        <v>0</v>
      </c>
      <c r="Z15" s="2">
        <f t="shared" si="12"/>
        <v>14.544441004012189</v>
      </c>
      <c r="AA15" s="2">
        <f t="shared" si="13"/>
        <v>0</v>
      </c>
      <c r="AB15" s="2" t="e">
        <f t="shared" si="14"/>
        <v>#DIV/0!</v>
      </c>
      <c r="AC15" s="2">
        <v>0</v>
      </c>
      <c r="AD15" s="2" t="e">
        <f t="shared" si="15"/>
        <v>#DIV/0!</v>
      </c>
      <c r="AE15" s="2" t="s">
        <v>134</v>
      </c>
      <c r="AF15" s="2">
        <f t="shared" si="16"/>
        <v>13.800539083557952</v>
      </c>
      <c r="AG15" s="2">
        <f t="shared" si="17"/>
        <v>0.32063549096788629</v>
      </c>
      <c r="AH15" s="2">
        <f t="shared" si="18"/>
        <v>0.27501005205262702</v>
      </c>
      <c r="AI15" s="2">
        <f t="shared" si="19"/>
        <v>192796117.40000001</v>
      </c>
      <c r="AJ15" s="2">
        <f t="shared" si="20"/>
        <v>5459382.4800000004</v>
      </c>
      <c r="AK15" s="2">
        <f t="shared" si="21"/>
        <v>5.4593824800000004</v>
      </c>
      <c r="AL15" s="2" t="s">
        <v>134</v>
      </c>
      <c r="AM15" s="2" t="s">
        <v>134</v>
      </c>
      <c r="AN15" s="2" t="s">
        <v>134</v>
      </c>
      <c r="AO15" s="2" t="s">
        <v>134</v>
      </c>
      <c r="AP15" s="2" t="s">
        <v>134</v>
      </c>
      <c r="AQ15" s="2" t="s">
        <v>134</v>
      </c>
      <c r="AR15" s="2" t="s">
        <v>134</v>
      </c>
      <c r="AS15" s="2">
        <v>0</v>
      </c>
      <c r="AT15" s="2" t="s">
        <v>134</v>
      </c>
      <c r="AU15" s="2" t="s">
        <v>134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 t="s">
        <v>142</v>
      </c>
    </row>
    <row r="16" spans="1:99" s="2" customFormat="1" x14ac:dyDescent="0.25">
      <c r="A16" s="2" t="s">
        <v>186</v>
      </c>
      <c r="B16" s="2" t="s">
        <v>187</v>
      </c>
      <c r="C16" s="2" t="s">
        <v>188</v>
      </c>
      <c r="F16" s="2">
        <v>0</v>
      </c>
      <c r="G16" s="2">
        <v>15</v>
      </c>
      <c r="H16" s="2">
        <v>0</v>
      </c>
      <c r="I16" s="2">
        <v>1822</v>
      </c>
      <c r="J16" s="2">
        <v>1212</v>
      </c>
      <c r="K16" s="2">
        <v>1822</v>
      </c>
      <c r="L16" s="2">
        <f t="shared" si="1"/>
        <v>79366137.799999997</v>
      </c>
      <c r="M16" s="2">
        <v>433</v>
      </c>
      <c r="N16" s="2">
        <f t="shared" si="2"/>
        <v>18861480</v>
      </c>
      <c r="O16" s="2">
        <f t="shared" si="3"/>
        <v>0.67656250000000007</v>
      </c>
      <c r="P16" s="2">
        <f t="shared" si="4"/>
        <v>1752290.3800000001</v>
      </c>
      <c r="Q16" s="2">
        <f t="shared" si="5"/>
        <v>1.75229038</v>
      </c>
      <c r="R16" s="2">
        <v>0</v>
      </c>
      <c r="S16" s="2">
        <f t="shared" si="6"/>
        <v>0</v>
      </c>
      <c r="T16" s="2">
        <f t="shared" si="7"/>
        <v>0</v>
      </c>
      <c r="U16" s="2">
        <f t="shared" si="8"/>
        <v>0</v>
      </c>
      <c r="W16" s="2">
        <f t="shared" si="9"/>
        <v>0</v>
      </c>
      <c r="X16" s="2">
        <f t="shared" si="10"/>
        <v>0</v>
      </c>
      <c r="Y16" s="2">
        <f t="shared" si="11"/>
        <v>0</v>
      </c>
      <c r="Z16" s="2">
        <f t="shared" si="12"/>
        <v>4.2078425340959456</v>
      </c>
      <c r="AA16" s="2">
        <f t="shared" si="13"/>
        <v>0</v>
      </c>
      <c r="AB16" s="2" t="e">
        <f t="shared" si="14"/>
        <v>#DIV/0!</v>
      </c>
      <c r="AC16" s="2">
        <v>0</v>
      </c>
      <c r="AD16" s="2" t="e">
        <f t="shared" si="15"/>
        <v>#DIV/0!</v>
      </c>
      <c r="AE16" s="2" t="s">
        <v>134</v>
      </c>
      <c r="AF16" s="2">
        <f t="shared" si="16"/>
        <v>0</v>
      </c>
      <c r="AG16" s="2">
        <f t="shared" si="17"/>
        <v>8.5865171963833239E-2</v>
      </c>
      <c r="AH16" s="2">
        <f t="shared" si="18"/>
        <v>1.1721180253544374</v>
      </c>
      <c r="AI16" s="2">
        <f t="shared" si="19"/>
        <v>52794598.800000004</v>
      </c>
      <c r="AJ16" s="2">
        <f t="shared" si="20"/>
        <v>1494977.76</v>
      </c>
      <c r="AK16" s="2">
        <f t="shared" si="21"/>
        <v>1.49497776</v>
      </c>
      <c r="AL16" s="2" t="s">
        <v>134</v>
      </c>
      <c r="AM16" s="2" t="s">
        <v>134</v>
      </c>
      <c r="AN16" s="2" t="s">
        <v>134</v>
      </c>
      <c r="AO16" s="2" t="s">
        <v>134</v>
      </c>
      <c r="AP16" s="2" t="s">
        <v>134</v>
      </c>
      <c r="AQ16" s="2" t="s">
        <v>134</v>
      </c>
      <c r="AR16" s="2" t="s">
        <v>134</v>
      </c>
      <c r="AS16" s="2">
        <v>0</v>
      </c>
      <c r="AT16" s="2" t="s">
        <v>134</v>
      </c>
      <c r="AU16" s="2" t="s">
        <v>134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 t="s">
        <v>142</v>
      </c>
    </row>
    <row r="17" spans="1:99" s="2" customFormat="1" x14ac:dyDescent="0.25">
      <c r="A17" s="2" t="s">
        <v>189</v>
      </c>
      <c r="C17" s="2" t="s">
        <v>190</v>
      </c>
      <c r="D17" s="2">
        <v>1989</v>
      </c>
      <c r="E17" s="2">
        <f t="shared" ref="E17:E36" si="23">2015-D17</f>
        <v>26</v>
      </c>
      <c r="F17" s="2">
        <v>0</v>
      </c>
      <c r="G17" s="2">
        <v>40</v>
      </c>
      <c r="H17" s="2">
        <v>190000</v>
      </c>
      <c r="I17" s="2">
        <v>3900</v>
      </c>
      <c r="J17" s="2">
        <v>3900</v>
      </c>
      <c r="K17" s="2">
        <v>3900</v>
      </c>
      <c r="L17" s="2">
        <f t="shared" si="1"/>
        <v>169883610</v>
      </c>
      <c r="M17" s="2">
        <v>250</v>
      </c>
      <c r="N17" s="2">
        <f t="shared" si="2"/>
        <v>10890000</v>
      </c>
      <c r="O17" s="2">
        <f t="shared" si="3"/>
        <v>0.390625</v>
      </c>
      <c r="P17" s="2">
        <f t="shared" si="4"/>
        <v>1011715</v>
      </c>
      <c r="Q17" s="2">
        <f t="shared" si="5"/>
        <v>1.0117150000000001</v>
      </c>
      <c r="R17" s="2">
        <v>4270</v>
      </c>
      <c r="S17" s="2">
        <f t="shared" si="6"/>
        <v>11059.257299999999</v>
      </c>
      <c r="T17" s="2">
        <f t="shared" si="7"/>
        <v>2732800</v>
      </c>
      <c r="U17" s="2">
        <f t="shared" si="8"/>
        <v>119047600000</v>
      </c>
      <c r="W17" s="2">
        <f t="shared" si="9"/>
        <v>0</v>
      </c>
      <c r="X17" s="2">
        <f t="shared" si="10"/>
        <v>0</v>
      </c>
      <c r="Y17" s="2">
        <f t="shared" si="11"/>
        <v>0</v>
      </c>
      <c r="Z17" s="2">
        <f t="shared" si="12"/>
        <v>15.599964187327824</v>
      </c>
      <c r="AA17" s="2">
        <f t="shared" si="13"/>
        <v>0</v>
      </c>
      <c r="AB17" s="2" t="e">
        <f t="shared" si="14"/>
        <v>#DIV/0!</v>
      </c>
      <c r="AC17" s="2">
        <v>0</v>
      </c>
      <c r="AD17" s="2" t="e">
        <f t="shared" si="15"/>
        <v>#DIV/0!</v>
      </c>
      <c r="AE17" s="2" t="s">
        <v>134</v>
      </c>
      <c r="AF17" s="2">
        <f t="shared" si="16"/>
        <v>10931.2</v>
      </c>
      <c r="AG17" s="2">
        <f t="shared" si="17"/>
        <v>0.41894316555932604</v>
      </c>
      <c r="AH17" s="2">
        <f t="shared" si="18"/>
        <v>0.21031074890886156</v>
      </c>
      <c r="AI17" s="2">
        <f t="shared" si="19"/>
        <v>169883610</v>
      </c>
      <c r="AJ17" s="2">
        <f t="shared" si="20"/>
        <v>4810572</v>
      </c>
      <c r="AK17" s="2">
        <f t="shared" si="21"/>
        <v>4.8105719999999996</v>
      </c>
      <c r="AL17" s="2" t="s">
        <v>134</v>
      </c>
      <c r="AM17" s="2" t="s">
        <v>134</v>
      </c>
      <c r="AN17" s="2" t="s">
        <v>134</v>
      </c>
      <c r="AO17" s="2" t="s">
        <v>134</v>
      </c>
      <c r="AP17" s="2" t="s">
        <v>134</v>
      </c>
      <c r="AQ17" s="2" t="s">
        <v>134</v>
      </c>
      <c r="AR17" s="2" t="s">
        <v>134</v>
      </c>
      <c r="AS17" s="2">
        <v>0</v>
      </c>
      <c r="AT17" s="2" t="s">
        <v>134</v>
      </c>
      <c r="AU17" s="2" t="s">
        <v>134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 t="s">
        <v>142</v>
      </c>
    </row>
    <row r="18" spans="1:99" s="2" customFormat="1" x14ac:dyDescent="0.25">
      <c r="A18" s="2" t="s">
        <v>191</v>
      </c>
      <c r="C18" s="2" t="s">
        <v>192</v>
      </c>
      <c r="D18" s="2">
        <v>1912</v>
      </c>
      <c r="E18" s="2">
        <f t="shared" si="23"/>
        <v>103</v>
      </c>
      <c r="F18" s="2">
        <v>0</v>
      </c>
      <c r="G18" s="2">
        <v>40</v>
      </c>
      <c r="H18" s="2">
        <v>12540</v>
      </c>
      <c r="I18" s="2">
        <v>5000</v>
      </c>
      <c r="J18" s="2">
        <v>5000</v>
      </c>
      <c r="K18" s="2">
        <v>5000</v>
      </c>
      <c r="L18" s="2">
        <f t="shared" si="1"/>
        <v>217799500</v>
      </c>
      <c r="M18" s="2">
        <v>1310</v>
      </c>
      <c r="N18" s="2">
        <f t="shared" si="2"/>
        <v>57063600</v>
      </c>
      <c r="O18" s="2">
        <f t="shared" si="3"/>
        <v>2.046875</v>
      </c>
      <c r="P18" s="2">
        <f t="shared" si="4"/>
        <v>5301386.6000000006</v>
      </c>
      <c r="Q18" s="2">
        <f t="shared" si="5"/>
        <v>5.3013865999999998</v>
      </c>
      <c r="R18" s="2">
        <v>4200</v>
      </c>
      <c r="S18" s="2">
        <f t="shared" si="6"/>
        <v>10877.957999999999</v>
      </c>
      <c r="T18" s="2">
        <f t="shared" si="7"/>
        <v>2688000</v>
      </c>
      <c r="U18" s="2">
        <f t="shared" si="8"/>
        <v>117096000000</v>
      </c>
      <c r="W18" s="2">
        <f t="shared" si="9"/>
        <v>0</v>
      </c>
      <c r="X18" s="2">
        <f t="shared" si="10"/>
        <v>0</v>
      </c>
      <c r="Y18" s="2">
        <f t="shared" si="11"/>
        <v>0</v>
      </c>
      <c r="Z18" s="2">
        <f t="shared" si="12"/>
        <v>3.8167851309766645</v>
      </c>
      <c r="AA18" s="2">
        <f t="shared" si="13"/>
        <v>0</v>
      </c>
      <c r="AB18" s="2" t="e">
        <f t="shared" si="14"/>
        <v>#DIV/0!</v>
      </c>
      <c r="AC18" s="2">
        <v>0</v>
      </c>
      <c r="AD18" s="2" t="e">
        <f t="shared" si="15"/>
        <v>#DIV/0!</v>
      </c>
      <c r="AE18" s="2" t="s">
        <v>134</v>
      </c>
      <c r="AF18" s="2">
        <f t="shared" si="16"/>
        <v>2051.9083969465651</v>
      </c>
      <c r="AG18" s="2">
        <f t="shared" si="17"/>
        <v>4.4777885014141719E-2</v>
      </c>
      <c r="AH18" s="2">
        <f t="shared" si="18"/>
        <v>0.85958209294029908</v>
      </c>
      <c r="AI18" s="2">
        <f t="shared" si="19"/>
        <v>217799500</v>
      </c>
      <c r="AJ18" s="2">
        <f t="shared" si="20"/>
        <v>6167400</v>
      </c>
      <c r="AK18" s="2">
        <f t="shared" si="21"/>
        <v>6.1673999999999998</v>
      </c>
      <c r="AL18" s="2" t="s">
        <v>134</v>
      </c>
      <c r="AM18" s="2" t="s">
        <v>134</v>
      </c>
      <c r="AN18" s="2" t="s">
        <v>134</v>
      </c>
      <c r="AO18" s="2" t="s">
        <v>134</v>
      </c>
      <c r="AP18" s="2" t="s">
        <v>134</v>
      </c>
      <c r="AQ18" s="2" t="s">
        <v>134</v>
      </c>
      <c r="AR18" s="2" t="s">
        <v>134</v>
      </c>
      <c r="AS18" s="2">
        <v>0</v>
      </c>
      <c r="AT18" s="2" t="s">
        <v>134</v>
      </c>
      <c r="AU18" s="2" t="s">
        <v>134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 t="s">
        <v>142</v>
      </c>
    </row>
    <row r="19" spans="1:99" s="2" customFormat="1" x14ac:dyDescent="0.25">
      <c r="A19" s="2" t="s">
        <v>193</v>
      </c>
      <c r="B19" s="2" t="s">
        <v>194</v>
      </c>
      <c r="C19" s="2" t="s">
        <v>195</v>
      </c>
      <c r="D19" s="2">
        <v>1921</v>
      </c>
      <c r="E19" s="2">
        <f t="shared" si="23"/>
        <v>94</v>
      </c>
      <c r="F19" s="2">
        <v>0</v>
      </c>
      <c r="G19" s="2">
        <v>38</v>
      </c>
      <c r="H19" s="2">
        <v>143000</v>
      </c>
      <c r="I19" s="2">
        <v>18600</v>
      </c>
      <c r="J19" s="2">
        <v>18600</v>
      </c>
      <c r="K19" s="2">
        <v>18600</v>
      </c>
      <c r="L19" s="2">
        <f t="shared" si="1"/>
        <v>810214140</v>
      </c>
      <c r="M19" s="2">
        <v>930</v>
      </c>
      <c r="N19" s="2">
        <f t="shared" si="2"/>
        <v>40510800</v>
      </c>
      <c r="O19" s="2">
        <f t="shared" si="3"/>
        <v>1.453125</v>
      </c>
      <c r="P19" s="2">
        <f t="shared" si="4"/>
        <v>3763579.8000000003</v>
      </c>
      <c r="Q19" s="2">
        <f t="shared" si="5"/>
        <v>3.7635798</v>
      </c>
      <c r="R19" s="2">
        <v>3894</v>
      </c>
      <c r="S19" s="2">
        <f t="shared" si="6"/>
        <v>10085.421059999999</v>
      </c>
      <c r="T19" s="2">
        <f t="shared" si="7"/>
        <v>2492160</v>
      </c>
      <c r="U19" s="2">
        <f t="shared" si="8"/>
        <v>108564720000</v>
      </c>
      <c r="W19" s="2">
        <f t="shared" si="9"/>
        <v>0</v>
      </c>
      <c r="X19" s="2">
        <f t="shared" si="10"/>
        <v>0</v>
      </c>
      <c r="Y19" s="2">
        <f t="shared" si="11"/>
        <v>0</v>
      </c>
      <c r="Z19" s="2">
        <f t="shared" si="12"/>
        <v>19.999954086317722</v>
      </c>
      <c r="AA19" s="2">
        <f t="shared" si="13"/>
        <v>0</v>
      </c>
      <c r="AB19" s="2" t="e">
        <f t="shared" si="14"/>
        <v>#DIV/0!</v>
      </c>
      <c r="AC19" s="2">
        <v>0</v>
      </c>
      <c r="AD19" s="2" t="e">
        <f t="shared" si="15"/>
        <v>#DIV/0!</v>
      </c>
      <c r="AE19" s="2" t="s">
        <v>134</v>
      </c>
      <c r="AF19" s="2">
        <f t="shared" si="16"/>
        <v>2679.7419354838707</v>
      </c>
      <c r="AG19" s="2">
        <f t="shared" si="17"/>
        <v>0.27847681123235402</v>
      </c>
      <c r="AH19" s="2">
        <f t="shared" si="18"/>
        <v>0.16404238414891203</v>
      </c>
      <c r="AI19" s="2">
        <f t="shared" si="19"/>
        <v>810214140</v>
      </c>
      <c r="AJ19" s="2">
        <f t="shared" si="20"/>
        <v>22942728</v>
      </c>
      <c r="AK19" s="2">
        <f t="shared" si="21"/>
        <v>22.942727999999999</v>
      </c>
      <c r="AL19" s="2" t="s">
        <v>134</v>
      </c>
      <c r="AM19" s="2" t="s">
        <v>134</v>
      </c>
      <c r="AN19" s="2" t="s">
        <v>134</v>
      </c>
      <c r="AO19" s="2" t="s">
        <v>134</v>
      </c>
      <c r="AP19" s="2" t="s">
        <v>134</v>
      </c>
      <c r="AQ19" s="2" t="s">
        <v>134</v>
      </c>
      <c r="AR19" s="2" t="s">
        <v>134</v>
      </c>
      <c r="AS19" s="2">
        <v>0</v>
      </c>
      <c r="AT19" s="2" t="s">
        <v>134</v>
      </c>
      <c r="AU19" s="2" t="s">
        <v>134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 t="s">
        <v>142</v>
      </c>
    </row>
    <row r="20" spans="1:99" s="2" customFormat="1" x14ac:dyDescent="0.25">
      <c r="A20" s="2" t="s">
        <v>196</v>
      </c>
      <c r="B20" s="2" t="s">
        <v>146</v>
      </c>
      <c r="C20" s="2" t="s">
        <v>197</v>
      </c>
      <c r="D20" s="2">
        <v>1923</v>
      </c>
      <c r="E20" s="2">
        <f t="shared" si="23"/>
        <v>92</v>
      </c>
      <c r="F20" s="2">
        <v>0</v>
      </c>
      <c r="G20" s="2">
        <v>36</v>
      </c>
      <c r="H20" s="2">
        <v>82500</v>
      </c>
      <c r="I20" s="2">
        <v>5860</v>
      </c>
      <c r="J20" s="2">
        <v>5860</v>
      </c>
      <c r="K20" s="2">
        <v>5860</v>
      </c>
      <c r="L20" s="2">
        <f t="shared" si="1"/>
        <v>255261014</v>
      </c>
      <c r="M20" s="2">
        <v>698</v>
      </c>
      <c r="N20" s="2">
        <f t="shared" si="2"/>
        <v>30404880</v>
      </c>
      <c r="O20" s="2">
        <f t="shared" si="3"/>
        <v>1.090625</v>
      </c>
      <c r="P20" s="2">
        <f t="shared" si="4"/>
        <v>2824708.2800000003</v>
      </c>
      <c r="Q20" s="2">
        <f t="shared" si="5"/>
        <v>2.8247082800000003</v>
      </c>
      <c r="R20" s="2">
        <v>3148</v>
      </c>
      <c r="S20" s="2">
        <f t="shared" si="6"/>
        <v>8153.2885199999992</v>
      </c>
      <c r="T20" s="2">
        <f t="shared" si="7"/>
        <v>2014720</v>
      </c>
      <c r="U20" s="2">
        <f t="shared" si="8"/>
        <v>87766240000</v>
      </c>
      <c r="W20" s="2">
        <f t="shared" si="9"/>
        <v>0</v>
      </c>
      <c r="X20" s="2">
        <f t="shared" si="10"/>
        <v>0</v>
      </c>
      <c r="Y20" s="2">
        <f t="shared" si="11"/>
        <v>0</v>
      </c>
      <c r="Z20" s="2">
        <f t="shared" si="12"/>
        <v>8.3953961995574389</v>
      </c>
      <c r="AA20" s="2">
        <f t="shared" si="13"/>
        <v>0</v>
      </c>
      <c r="AB20" s="2" t="e">
        <f t="shared" si="14"/>
        <v>#DIV/0!</v>
      </c>
      <c r="AC20" s="2">
        <v>0</v>
      </c>
      <c r="AD20" s="2" t="e">
        <f t="shared" si="15"/>
        <v>#DIV/0!</v>
      </c>
      <c r="AE20" s="2" t="s">
        <v>134</v>
      </c>
      <c r="AF20" s="2">
        <f t="shared" si="16"/>
        <v>2886.4183381088824</v>
      </c>
      <c r="AG20" s="2">
        <f t="shared" si="17"/>
        <v>0.13493201253990833</v>
      </c>
      <c r="AH20" s="2">
        <f t="shared" si="18"/>
        <v>0.39079038954245943</v>
      </c>
      <c r="AI20" s="2">
        <f t="shared" si="19"/>
        <v>255261014</v>
      </c>
      <c r="AJ20" s="2">
        <f t="shared" si="20"/>
        <v>7228192.7999999998</v>
      </c>
      <c r="AK20" s="2">
        <f t="shared" si="21"/>
        <v>7.2281927999999995</v>
      </c>
      <c r="AL20" s="2" t="s">
        <v>134</v>
      </c>
      <c r="AM20" s="2" t="s">
        <v>134</v>
      </c>
      <c r="AN20" s="2" t="s">
        <v>134</v>
      </c>
      <c r="AO20" s="2" t="s">
        <v>134</v>
      </c>
      <c r="AP20" s="2" t="s">
        <v>134</v>
      </c>
      <c r="AQ20" s="2" t="s">
        <v>134</v>
      </c>
      <c r="AR20" s="2" t="s">
        <v>134</v>
      </c>
      <c r="AS20" s="2">
        <v>0</v>
      </c>
      <c r="AT20" s="2" t="s">
        <v>134</v>
      </c>
      <c r="AU20" s="2" t="s">
        <v>134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 t="s">
        <v>142</v>
      </c>
    </row>
    <row r="21" spans="1:99" s="2" customFormat="1" x14ac:dyDescent="0.25">
      <c r="A21" s="2" t="s">
        <v>198</v>
      </c>
      <c r="C21" s="2" t="s">
        <v>199</v>
      </c>
      <c r="D21" s="2">
        <v>1939</v>
      </c>
      <c r="E21" s="2">
        <f t="shared" si="23"/>
        <v>76</v>
      </c>
      <c r="F21" s="2">
        <v>0</v>
      </c>
      <c r="G21" s="2">
        <v>45</v>
      </c>
      <c r="H21" s="2">
        <v>48790</v>
      </c>
      <c r="I21" s="2">
        <v>4575</v>
      </c>
      <c r="J21" s="2">
        <v>4575</v>
      </c>
      <c r="K21" s="2">
        <v>4575</v>
      </c>
      <c r="L21" s="2">
        <f t="shared" si="1"/>
        <v>199286542.5</v>
      </c>
      <c r="M21" s="2">
        <v>446</v>
      </c>
      <c r="N21" s="2">
        <f t="shared" si="2"/>
        <v>19427760</v>
      </c>
      <c r="O21" s="2">
        <f t="shared" si="3"/>
        <v>0.69687500000000002</v>
      </c>
      <c r="P21" s="2">
        <f t="shared" si="4"/>
        <v>1804899.56</v>
      </c>
      <c r="Q21" s="2">
        <f t="shared" si="5"/>
        <v>1.8048995600000002</v>
      </c>
      <c r="R21" s="2">
        <v>2720</v>
      </c>
      <c r="S21" s="2">
        <f t="shared" si="6"/>
        <v>7044.7727999999997</v>
      </c>
      <c r="T21" s="2">
        <f t="shared" si="7"/>
        <v>1740800</v>
      </c>
      <c r="U21" s="2">
        <f t="shared" si="8"/>
        <v>75833600000</v>
      </c>
      <c r="W21" s="2">
        <f t="shared" si="9"/>
        <v>0</v>
      </c>
      <c r="X21" s="2">
        <f t="shared" si="10"/>
        <v>0</v>
      </c>
      <c r="Y21" s="2">
        <f t="shared" si="11"/>
        <v>0</v>
      </c>
      <c r="Z21" s="2">
        <f t="shared" si="12"/>
        <v>10.257823984854662</v>
      </c>
      <c r="AA21" s="2">
        <f t="shared" si="13"/>
        <v>0</v>
      </c>
      <c r="AB21" s="2" t="e">
        <f t="shared" si="14"/>
        <v>#DIV/0!</v>
      </c>
      <c r="AC21" s="2">
        <v>0</v>
      </c>
      <c r="AD21" s="2" t="e">
        <f t="shared" si="15"/>
        <v>#DIV/0!</v>
      </c>
      <c r="AE21" s="2" t="s">
        <v>134</v>
      </c>
      <c r="AF21" s="2">
        <f t="shared" si="16"/>
        <v>3903.1390134529147</v>
      </c>
      <c r="AG21" s="2">
        <f t="shared" si="17"/>
        <v>0.20624780072789148</v>
      </c>
      <c r="AH21" s="2">
        <f t="shared" si="18"/>
        <v>0.31983782876684047</v>
      </c>
      <c r="AI21" s="2">
        <f t="shared" si="19"/>
        <v>199286542.5</v>
      </c>
      <c r="AJ21" s="2">
        <f t="shared" si="20"/>
        <v>5643171</v>
      </c>
      <c r="AK21" s="2">
        <f t="shared" si="21"/>
        <v>5.6431709999999997</v>
      </c>
      <c r="AL21" s="2" t="s">
        <v>134</v>
      </c>
      <c r="AM21" s="2" t="s">
        <v>134</v>
      </c>
      <c r="AN21" s="2" t="s">
        <v>134</v>
      </c>
      <c r="AO21" s="2" t="s">
        <v>134</v>
      </c>
      <c r="AP21" s="2" t="s">
        <v>134</v>
      </c>
      <c r="AQ21" s="2" t="s">
        <v>134</v>
      </c>
      <c r="AR21" s="2" t="s">
        <v>134</v>
      </c>
      <c r="AS21" s="2">
        <v>0</v>
      </c>
      <c r="AT21" s="2" t="s">
        <v>134</v>
      </c>
      <c r="AU21" s="2" t="s">
        <v>134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 t="s">
        <v>142</v>
      </c>
    </row>
    <row r="22" spans="1:99" s="2" customFormat="1" x14ac:dyDescent="0.25">
      <c r="A22" s="2" t="s">
        <v>200</v>
      </c>
      <c r="C22" s="2" t="s">
        <v>201</v>
      </c>
      <c r="D22" s="2">
        <v>1930</v>
      </c>
      <c r="E22" s="2">
        <f t="shared" si="23"/>
        <v>85</v>
      </c>
      <c r="F22" s="2">
        <v>0</v>
      </c>
      <c r="G22" s="2">
        <v>155</v>
      </c>
      <c r="H22" s="2">
        <v>59630</v>
      </c>
      <c r="I22" s="2">
        <v>208910</v>
      </c>
      <c r="J22" s="2">
        <v>208910</v>
      </c>
      <c r="K22" s="2">
        <v>208910</v>
      </c>
      <c r="L22" s="2">
        <f t="shared" si="1"/>
        <v>9100098709</v>
      </c>
      <c r="M22" s="2">
        <v>3240</v>
      </c>
      <c r="N22" s="2">
        <f t="shared" si="2"/>
        <v>141134400</v>
      </c>
      <c r="O22" s="2">
        <f t="shared" si="3"/>
        <v>5.0625</v>
      </c>
      <c r="P22" s="2">
        <f t="shared" si="4"/>
        <v>13111826.4</v>
      </c>
      <c r="Q22" s="2">
        <f t="shared" si="5"/>
        <v>13.1118264</v>
      </c>
      <c r="R22" s="2">
        <v>2619</v>
      </c>
      <c r="S22" s="2">
        <f t="shared" si="6"/>
        <v>6783.1838099999995</v>
      </c>
      <c r="T22" s="2">
        <f t="shared" si="7"/>
        <v>1676160</v>
      </c>
      <c r="U22" s="2">
        <f t="shared" si="8"/>
        <v>73017720000</v>
      </c>
      <c r="V22" s="2">
        <v>93265.942020999995</v>
      </c>
      <c r="W22" s="2">
        <f t="shared" si="9"/>
        <v>28.427459128000798</v>
      </c>
      <c r="X22" s="2">
        <f t="shared" si="10"/>
        <v>17.664009823125273</v>
      </c>
      <c r="Y22" s="2">
        <f t="shared" si="11"/>
        <v>2.2146308208147443</v>
      </c>
      <c r="Z22" s="2">
        <f t="shared" si="12"/>
        <v>64.478247039701159</v>
      </c>
      <c r="AA22" s="2">
        <f t="shared" si="13"/>
        <v>0.11031808201614847</v>
      </c>
      <c r="AB22" s="2" t="e">
        <f t="shared" si="14"/>
        <v>#DIV/0!</v>
      </c>
      <c r="AC22" s="2">
        <v>0</v>
      </c>
      <c r="AD22" s="2" t="e">
        <f t="shared" si="15"/>
        <v>#DIV/0!</v>
      </c>
      <c r="AE22" s="2">
        <v>4334.68</v>
      </c>
      <c r="AF22" s="2">
        <f t="shared" si="16"/>
        <v>517.33333333333337</v>
      </c>
      <c r="AG22" s="2">
        <f t="shared" si="17"/>
        <v>0.48099684717495217</v>
      </c>
      <c r="AH22" s="2">
        <f t="shared" si="18"/>
        <v>5.088289930041405E-2</v>
      </c>
      <c r="AI22" s="2">
        <f t="shared" si="19"/>
        <v>9100098709</v>
      </c>
      <c r="AJ22" s="2">
        <f t="shared" si="20"/>
        <v>257686306.80000001</v>
      </c>
      <c r="AK22" s="2">
        <f t="shared" si="21"/>
        <v>257.68630680000001</v>
      </c>
      <c r="AL22" s="2" t="s">
        <v>202</v>
      </c>
      <c r="AM22" s="2" t="s">
        <v>134</v>
      </c>
      <c r="AN22" s="2" t="s">
        <v>203</v>
      </c>
      <c r="AO22" s="2" t="s">
        <v>204</v>
      </c>
      <c r="AP22" s="2" t="s">
        <v>205</v>
      </c>
      <c r="AQ22" s="2" t="s">
        <v>206</v>
      </c>
      <c r="AR22" s="2" t="s">
        <v>207</v>
      </c>
      <c r="AS22" s="2">
        <v>4</v>
      </c>
      <c r="AT22" s="2" t="s">
        <v>208</v>
      </c>
      <c r="AU22" s="2" t="s">
        <v>209</v>
      </c>
      <c r="AV22" s="2">
        <v>8</v>
      </c>
      <c r="AW22" s="5">
        <v>60</v>
      </c>
      <c r="AX22" s="5">
        <v>39</v>
      </c>
      <c r="AY22" s="5">
        <v>1</v>
      </c>
      <c r="AZ22" s="5">
        <v>9</v>
      </c>
      <c r="BA22" s="5">
        <v>2.8</v>
      </c>
      <c r="BB22" s="2">
        <v>0</v>
      </c>
      <c r="BC22" s="2">
        <v>0</v>
      </c>
      <c r="BD22" s="2">
        <v>0</v>
      </c>
      <c r="BE22" s="5">
        <v>0.1</v>
      </c>
      <c r="BF22" s="5">
        <v>31.4</v>
      </c>
      <c r="BG22" s="5">
        <v>24.8</v>
      </c>
      <c r="BH22" s="5">
        <v>25.5</v>
      </c>
      <c r="BI22" s="5">
        <v>0.7</v>
      </c>
      <c r="BJ22" s="2">
        <v>0</v>
      </c>
      <c r="BK22" s="2">
        <v>0</v>
      </c>
      <c r="BL22" s="5">
        <v>0.1</v>
      </c>
      <c r="BM22" s="2">
        <v>0</v>
      </c>
      <c r="BN22" s="5">
        <v>5.5</v>
      </c>
      <c r="BO22" s="5">
        <v>624062</v>
      </c>
      <c r="BP22" s="5">
        <v>47256</v>
      </c>
      <c r="BQ22" s="5">
        <v>90</v>
      </c>
      <c r="BR22" s="5">
        <v>7</v>
      </c>
      <c r="BS22" s="5">
        <v>0.15</v>
      </c>
      <c r="BT22" s="5">
        <v>0.01</v>
      </c>
      <c r="BU22" s="5">
        <v>824118</v>
      </c>
      <c r="BV22" s="5">
        <v>119</v>
      </c>
      <c r="BW22" s="5">
        <v>0.19</v>
      </c>
      <c r="BX22" s="5">
        <v>2637982</v>
      </c>
      <c r="BY22" s="5">
        <v>72703</v>
      </c>
      <c r="BZ22" s="5">
        <v>382</v>
      </c>
      <c r="CA22" s="5">
        <v>11</v>
      </c>
      <c r="CB22" s="5">
        <v>0.7</v>
      </c>
      <c r="CC22" s="5">
        <v>0.02</v>
      </c>
      <c r="CD22" s="2">
        <v>0</v>
      </c>
      <c r="CE22" s="5">
        <v>1</v>
      </c>
      <c r="CF22" s="2">
        <v>0</v>
      </c>
      <c r="CG22" s="2">
        <v>0</v>
      </c>
      <c r="CH22" s="5">
        <v>51</v>
      </c>
      <c r="CI22" s="5">
        <v>38</v>
      </c>
      <c r="CJ22" s="5">
        <v>75</v>
      </c>
      <c r="CK22" s="5">
        <v>10</v>
      </c>
      <c r="CL22" s="5">
        <v>23</v>
      </c>
      <c r="CM22" s="2">
        <v>0</v>
      </c>
      <c r="CN22" s="5">
        <v>1</v>
      </c>
      <c r="CO22" s="2">
        <v>0</v>
      </c>
      <c r="CP22" s="2">
        <v>0</v>
      </c>
      <c r="CQ22" s="2">
        <v>0</v>
      </c>
      <c r="CR22" s="2">
        <v>0</v>
      </c>
      <c r="CS22" s="5">
        <v>0.94647000000000003</v>
      </c>
      <c r="CT22" s="5">
        <v>0.91157999999999995</v>
      </c>
      <c r="CU22" s="2" t="s">
        <v>142</v>
      </c>
    </row>
    <row r="23" spans="1:99" s="2" customFormat="1" x14ac:dyDescent="0.25">
      <c r="A23" s="2" t="s">
        <v>210</v>
      </c>
      <c r="B23" s="2" t="s">
        <v>211</v>
      </c>
      <c r="C23" s="2" t="s">
        <v>212</v>
      </c>
      <c r="D23" s="2">
        <v>1955</v>
      </c>
      <c r="E23" s="2">
        <f t="shared" si="23"/>
        <v>60</v>
      </c>
      <c r="F23" s="2">
        <v>0</v>
      </c>
      <c r="G23" s="2">
        <v>175</v>
      </c>
      <c r="H23" s="2">
        <v>22000</v>
      </c>
      <c r="I23" s="2">
        <v>78000</v>
      </c>
      <c r="J23" s="2">
        <v>78000</v>
      </c>
      <c r="K23" s="2">
        <v>78000</v>
      </c>
      <c r="L23" s="2">
        <f t="shared" si="1"/>
        <v>3397672200</v>
      </c>
      <c r="M23" s="2">
        <v>3746</v>
      </c>
      <c r="N23" s="2">
        <f t="shared" si="2"/>
        <v>163175760</v>
      </c>
      <c r="O23" s="2">
        <f t="shared" si="3"/>
        <v>5.8531250000000004</v>
      </c>
      <c r="P23" s="2">
        <f t="shared" si="4"/>
        <v>15159537.560000001</v>
      </c>
      <c r="Q23" s="2">
        <f t="shared" si="5"/>
        <v>15.15953756</v>
      </c>
      <c r="R23" s="2">
        <v>1382</v>
      </c>
      <c r="S23" s="2">
        <f t="shared" si="6"/>
        <v>3579.3661799999995</v>
      </c>
      <c r="T23" s="2">
        <f t="shared" si="7"/>
        <v>884480</v>
      </c>
      <c r="U23" s="2">
        <f t="shared" si="8"/>
        <v>38530160000</v>
      </c>
      <c r="V23" s="2">
        <v>260121.19776000001</v>
      </c>
      <c r="W23" s="2">
        <f t="shared" si="9"/>
        <v>79.284941077247993</v>
      </c>
      <c r="X23" s="2">
        <f t="shared" si="10"/>
        <v>49.265394128557446</v>
      </c>
      <c r="Y23" s="2">
        <f t="shared" si="11"/>
        <v>5.7443728674584333</v>
      </c>
      <c r="Z23" s="2">
        <f t="shared" si="12"/>
        <v>20.822162556497361</v>
      </c>
      <c r="AA23" s="2">
        <f t="shared" si="13"/>
        <v>0.82406978917733686</v>
      </c>
      <c r="AB23" s="2" t="e">
        <f t="shared" si="14"/>
        <v>#DIV/0!</v>
      </c>
      <c r="AC23" s="2">
        <v>0</v>
      </c>
      <c r="AD23" s="2" t="e">
        <f t="shared" si="15"/>
        <v>#DIV/0!</v>
      </c>
      <c r="AE23" s="2">
        <v>2101.83</v>
      </c>
      <c r="AF23" s="2">
        <f t="shared" si="16"/>
        <v>236.11318739989321</v>
      </c>
      <c r="AG23" s="2">
        <f t="shared" si="17"/>
        <v>0.1444586190966875</v>
      </c>
      <c r="AH23" s="2">
        <f t="shared" si="18"/>
        <v>0.1575648130825191</v>
      </c>
      <c r="AI23" s="2">
        <f t="shared" si="19"/>
        <v>3397672200</v>
      </c>
      <c r="AJ23" s="2">
        <f t="shared" si="20"/>
        <v>96211440</v>
      </c>
      <c r="AK23" s="2">
        <f t="shared" si="21"/>
        <v>96.211439999999996</v>
      </c>
      <c r="AL23" s="2" t="s">
        <v>213</v>
      </c>
      <c r="AM23" s="2" t="s">
        <v>134</v>
      </c>
      <c r="AN23" s="2" t="s">
        <v>210</v>
      </c>
      <c r="AO23" s="2" t="s">
        <v>214</v>
      </c>
      <c r="AP23" s="2" t="s">
        <v>215</v>
      </c>
      <c r="AQ23" s="2" t="s">
        <v>216</v>
      </c>
      <c r="AR23" s="2" t="s">
        <v>217</v>
      </c>
      <c r="AS23" s="2">
        <v>3</v>
      </c>
      <c r="AT23" s="2" t="s">
        <v>218</v>
      </c>
      <c r="AU23" s="2" t="s">
        <v>219</v>
      </c>
      <c r="AV23" s="2">
        <v>8</v>
      </c>
      <c r="AW23" s="5">
        <v>59</v>
      </c>
      <c r="AX23" s="5">
        <v>40</v>
      </c>
      <c r="AY23" s="5">
        <v>1</v>
      </c>
      <c r="AZ23" s="5">
        <v>13.1</v>
      </c>
      <c r="BA23" s="5">
        <v>3.7</v>
      </c>
      <c r="BB23" s="5">
        <v>0.1</v>
      </c>
      <c r="BC23" s="2">
        <v>0</v>
      </c>
      <c r="BD23" s="2">
        <v>0</v>
      </c>
      <c r="BE23" s="5">
        <v>0.1</v>
      </c>
      <c r="BF23" s="5">
        <v>29.6</v>
      </c>
      <c r="BG23" s="5">
        <v>23.2</v>
      </c>
      <c r="BH23" s="5">
        <v>23.9</v>
      </c>
      <c r="BI23" s="5">
        <v>0.8</v>
      </c>
      <c r="BJ23" s="2">
        <v>0</v>
      </c>
      <c r="BK23" s="2">
        <v>0</v>
      </c>
      <c r="BL23" s="5">
        <v>0.2</v>
      </c>
      <c r="BM23" s="2">
        <v>0</v>
      </c>
      <c r="BN23" s="5">
        <v>5.2</v>
      </c>
      <c r="BO23" s="5">
        <v>339283</v>
      </c>
      <c r="BP23" s="5">
        <v>25818</v>
      </c>
      <c r="BQ23" s="5">
        <v>98</v>
      </c>
      <c r="BR23" s="5">
        <v>7</v>
      </c>
      <c r="BS23" s="5">
        <v>0.16</v>
      </c>
      <c r="BT23" s="5">
        <v>0.01</v>
      </c>
      <c r="BU23" s="5">
        <v>446737</v>
      </c>
      <c r="BV23" s="5">
        <v>129</v>
      </c>
      <c r="BW23" s="5">
        <v>0.21</v>
      </c>
      <c r="BX23" s="5">
        <v>1069031</v>
      </c>
      <c r="BY23" s="5">
        <v>16544</v>
      </c>
      <c r="BZ23" s="5">
        <v>308</v>
      </c>
      <c r="CA23" s="5">
        <v>5</v>
      </c>
      <c r="CB23" s="5">
        <v>0.59</v>
      </c>
      <c r="CC23" s="5">
        <v>0.01</v>
      </c>
      <c r="CD23" s="2">
        <v>0</v>
      </c>
      <c r="CE23" s="5">
        <v>1</v>
      </c>
      <c r="CF23" s="2">
        <v>0</v>
      </c>
      <c r="CG23" s="5">
        <v>1</v>
      </c>
      <c r="CH23" s="5">
        <v>53</v>
      </c>
      <c r="CI23" s="5">
        <v>37</v>
      </c>
      <c r="CJ23" s="5">
        <v>79</v>
      </c>
      <c r="CK23" s="5">
        <v>9</v>
      </c>
      <c r="CL23" s="5">
        <v>17</v>
      </c>
      <c r="CM23" s="2">
        <v>0</v>
      </c>
      <c r="CN23" s="5">
        <v>1</v>
      </c>
      <c r="CO23" s="2">
        <v>0</v>
      </c>
      <c r="CP23" s="2">
        <v>0</v>
      </c>
      <c r="CQ23" s="2">
        <v>0</v>
      </c>
      <c r="CR23" s="5">
        <v>1</v>
      </c>
      <c r="CS23" s="5">
        <v>0.90744000000000002</v>
      </c>
      <c r="CT23" s="5">
        <v>0.77439999999999998</v>
      </c>
      <c r="CU23" s="2" t="s">
        <v>142</v>
      </c>
    </row>
    <row r="24" spans="1:99" s="2" customFormat="1" x14ac:dyDescent="0.25">
      <c r="A24" s="2" t="s">
        <v>220</v>
      </c>
      <c r="B24" s="2" t="s">
        <v>221</v>
      </c>
      <c r="C24" s="2" t="s">
        <v>222</v>
      </c>
      <c r="D24" s="2">
        <v>1835</v>
      </c>
      <c r="E24" s="2">
        <f t="shared" si="23"/>
        <v>180</v>
      </c>
      <c r="F24" s="2">
        <v>0</v>
      </c>
      <c r="G24" s="2">
        <v>20</v>
      </c>
      <c r="H24" s="2">
        <v>25100</v>
      </c>
      <c r="I24" s="2">
        <v>1080000</v>
      </c>
      <c r="J24" s="2">
        <v>1080000</v>
      </c>
      <c r="K24" s="2">
        <v>1080000</v>
      </c>
      <c r="L24" s="2">
        <f t="shared" si="1"/>
        <v>47044692000</v>
      </c>
      <c r="M24" s="2">
        <v>74200</v>
      </c>
      <c r="N24" s="2">
        <f t="shared" si="2"/>
        <v>3232152000</v>
      </c>
      <c r="O24" s="2">
        <f t="shared" si="3"/>
        <v>115.9375</v>
      </c>
      <c r="P24" s="2">
        <f t="shared" si="4"/>
        <v>300277012</v>
      </c>
      <c r="Q24" s="2">
        <f t="shared" si="5"/>
        <v>300.27701200000001</v>
      </c>
      <c r="R24" s="2">
        <v>1268</v>
      </c>
      <c r="S24" s="2">
        <f t="shared" si="6"/>
        <v>3284.1073199999996</v>
      </c>
      <c r="T24" s="2">
        <f t="shared" si="7"/>
        <v>811520</v>
      </c>
      <c r="U24" s="2">
        <f t="shared" si="8"/>
        <v>35351840000</v>
      </c>
      <c r="V24" s="2">
        <v>1484348.3385000001</v>
      </c>
      <c r="W24" s="2">
        <f t="shared" si="9"/>
        <v>452.42937357479997</v>
      </c>
      <c r="X24" s="2">
        <f t="shared" si="10"/>
        <v>281.12666922186901</v>
      </c>
      <c r="Y24" s="2">
        <f t="shared" si="11"/>
        <v>7.365201648326904</v>
      </c>
      <c r="Z24" s="2">
        <f t="shared" si="12"/>
        <v>14.555222650419905</v>
      </c>
      <c r="AA24" s="2">
        <f t="shared" si="13"/>
        <v>0.33962130447460298</v>
      </c>
      <c r="AB24" s="2" t="e">
        <f t="shared" si="14"/>
        <v>#DIV/0!</v>
      </c>
      <c r="AC24" s="2">
        <v>0</v>
      </c>
      <c r="AD24" s="2" t="e">
        <f t="shared" si="15"/>
        <v>#DIV/0!</v>
      </c>
      <c r="AE24" s="2">
        <v>89.181899999999999</v>
      </c>
      <c r="AF24" s="2">
        <f t="shared" si="16"/>
        <v>10.936927223719676</v>
      </c>
      <c r="AG24" s="2">
        <f t="shared" si="17"/>
        <v>2.2689159780269457E-2</v>
      </c>
      <c r="AH24" s="2">
        <f t="shared" si="18"/>
        <v>0.22540638710831984</v>
      </c>
      <c r="AI24" s="2">
        <f t="shared" si="19"/>
        <v>47044692000</v>
      </c>
      <c r="AJ24" s="2">
        <f t="shared" si="20"/>
        <v>1332158400</v>
      </c>
      <c r="AK24" s="2">
        <f t="shared" si="21"/>
        <v>1332.1584</v>
      </c>
      <c r="AL24" s="2" t="s">
        <v>223</v>
      </c>
      <c r="AM24" s="2" t="s">
        <v>134</v>
      </c>
      <c r="AN24" s="2" t="s">
        <v>224</v>
      </c>
      <c r="AO24" s="2" t="s">
        <v>225</v>
      </c>
      <c r="AP24" s="2" t="s">
        <v>226</v>
      </c>
      <c r="AQ24" s="2" t="s">
        <v>216</v>
      </c>
      <c r="AR24" s="2" t="s">
        <v>227</v>
      </c>
      <c r="AS24" s="2">
        <v>1</v>
      </c>
      <c r="AT24" s="2" t="s">
        <v>228</v>
      </c>
      <c r="AU24" s="2" t="s">
        <v>229</v>
      </c>
      <c r="AV24" s="2">
        <v>8</v>
      </c>
      <c r="AW24" s="5">
        <v>53</v>
      </c>
      <c r="AX24" s="5">
        <v>41</v>
      </c>
      <c r="AY24" s="5">
        <v>6</v>
      </c>
      <c r="AZ24" s="5">
        <v>6.3</v>
      </c>
      <c r="BA24" s="5">
        <v>5.4</v>
      </c>
      <c r="BB24" s="2">
        <v>0</v>
      </c>
      <c r="BC24" s="2">
        <v>0</v>
      </c>
      <c r="BD24" s="2">
        <v>0</v>
      </c>
      <c r="BE24" s="2">
        <v>0</v>
      </c>
      <c r="BF24" s="5">
        <v>32.299999999999997</v>
      </c>
      <c r="BG24" s="5">
        <v>23.1</v>
      </c>
      <c r="BH24" s="5">
        <v>14.6</v>
      </c>
      <c r="BI24" s="5">
        <v>3.9</v>
      </c>
      <c r="BJ24" s="2">
        <v>0</v>
      </c>
      <c r="BK24" s="2">
        <v>0</v>
      </c>
      <c r="BL24" s="2">
        <v>0</v>
      </c>
      <c r="BM24" s="2">
        <v>0</v>
      </c>
      <c r="BN24" s="5">
        <v>14.4</v>
      </c>
      <c r="BO24" s="5">
        <v>11442</v>
      </c>
      <c r="BP24" s="5">
        <v>735</v>
      </c>
      <c r="BQ24" s="5">
        <v>117</v>
      </c>
      <c r="BR24" s="5">
        <v>8</v>
      </c>
      <c r="BS24" s="5">
        <v>0.2</v>
      </c>
      <c r="BT24" s="5">
        <v>0.01</v>
      </c>
      <c r="BU24" s="5">
        <v>15070</v>
      </c>
      <c r="BV24" s="5">
        <v>154</v>
      </c>
      <c r="BW24" s="5">
        <v>0.26</v>
      </c>
      <c r="BX24" s="5">
        <v>58177</v>
      </c>
      <c r="BY24" s="5">
        <v>2933</v>
      </c>
      <c r="BZ24" s="5">
        <v>594</v>
      </c>
      <c r="CA24" s="5">
        <v>30</v>
      </c>
      <c r="CB24" s="5">
        <v>0.75</v>
      </c>
      <c r="CC24" s="5">
        <v>0.04</v>
      </c>
      <c r="CD24" s="2">
        <v>0</v>
      </c>
      <c r="CE24" s="2">
        <v>0</v>
      </c>
      <c r="CF24" s="2">
        <v>0</v>
      </c>
      <c r="CG24" s="2">
        <v>0</v>
      </c>
      <c r="CH24" s="5">
        <v>44</v>
      </c>
      <c r="CI24" s="5">
        <v>30</v>
      </c>
      <c r="CJ24" s="5">
        <v>48</v>
      </c>
      <c r="CK24" s="5">
        <v>24</v>
      </c>
      <c r="CL24" s="5">
        <v>48</v>
      </c>
      <c r="CM24" s="5">
        <v>2</v>
      </c>
      <c r="CN24" s="5">
        <v>4</v>
      </c>
      <c r="CO24" s="2">
        <v>0</v>
      </c>
      <c r="CP24" s="2">
        <v>0</v>
      </c>
      <c r="CQ24" s="2">
        <v>0</v>
      </c>
      <c r="CR24" s="2">
        <v>0</v>
      </c>
      <c r="CS24" s="5">
        <v>0.58877000000000002</v>
      </c>
      <c r="CT24" s="5">
        <v>0.16209000000000001</v>
      </c>
      <c r="CU24" s="2" t="s">
        <v>142</v>
      </c>
    </row>
    <row r="25" spans="1:99" s="2" customFormat="1" x14ac:dyDescent="0.25">
      <c r="A25" s="2" t="s">
        <v>230</v>
      </c>
      <c r="B25" s="2" t="s">
        <v>231</v>
      </c>
      <c r="C25" s="2" t="s">
        <v>232</v>
      </c>
      <c r="D25" s="2">
        <v>1992</v>
      </c>
      <c r="E25" s="2">
        <f t="shared" si="23"/>
        <v>23</v>
      </c>
      <c r="F25" s="2">
        <v>0</v>
      </c>
      <c r="G25" s="2">
        <v>13.5</v>
      </c>
      <c r="H25" s="2">
        <v>2400</v>
      </c>
      <c r="I25" s="2">
        <v>110000</v>
      </c>
      <c r="J25" s="2">
        <v>110000</v>
      </c>
      <c r="K25" s="2">
        <v>110000</v>
      </c>
      <c r="L25" s="2">
        <f t="shared" si="1"/>
        <v>4791589000</v>
      </c>
      <c r="M25" s="2">
        <v>3600</v>
      </c>
      <c r="N25" s="2">
        <f t="shared" si="2"/>
        <v>156816000</v>
      </c>
      <c r="O25" s="2">
        <f t="shared" si="3"/>
        <v>5.625</v>
      </c>
      <c r="P25" s="2">
        <f t="shared" si="4"/>
        <v>14568696</v>
      </c>
      <c r="Q25" s="2">
        <f t="shared" si="5"/>
        <v>14.568696000000001</v>
      </c>
      <c r="R25" s="2">
        <v>177</v>
      </c>
      <c r="S25" s="2">
        <f t="shared" si="6"/>
        <v>458.42822999999999</v>
      </c>
      <c r="T25" s="2">
        <f t="shared" si="7"/>
        <v>113280</v>
      </c>
      <c r="U25" s="2">
        <f t="shared" si="8"/>
        <v>4934760000</v>
      </c>
      <c r="V25" s="2">
        <v>158709.11504</v>
      </c>
      <c r="W25" s="2">
        <f t="shared" si="9"/>
        <v>48.374538264191997</v>
      </c>
      <c r="X25" s="2">
        <f t="shared" si="10"/>
        <v>30.058554133885764</v>
      </c>
      <c r="Y25" s="2">
        <f t="shared" si="11"/>
        <v>3.5752085749359623</v>
      </c>
      <c r="Z25" s="2">
        <f t="shared" si="12"/>
        <v>30.555485409652075</v>
      </c>
      <c r="AA25" s="2">
        <f t="shared" si="13"/>
        <v>0.35652668034704477</v>
      </c>
      <c r="AB25" s="2" t="e">
        <f t="shared" si="14"/>
        <v>#DIV/0!</v>
      </c>
      <c r="AC25" s="2">
        <v>0</v>
      </c>
      <c r="AD25" s="2" t="e">
        <f t="shared" si="15"/>
        <v>#DIV/0!</v>
      </c>
      <c r="AE25" s="2">
        <v>181.755</v>
      </c>
      <c r="AF25" s="2">
        <f t="shared" si="16"/>
        <v>31.466666666666665</v>
      </c>
      <c r="AG25" s="2">
        <f t="shared" si="17"/>
        <v>0.21624170148702035</v>
      </c>
      <c r="AH25" s="2">
        <f t="shared" si="18"/>
        <v>0.10737319689746969</v>
      </c>
      <c r="AI25" s="2">
        <f t="shared" si="19"/>
        <v>4791589000</v>
      </c>
      <c r="AJ25" s="2">
        <f t="shared" si="20"/>
        <v>135682800</v>
      </c>
      <c r="AK25" s="2">
        <f t="shared" si="21"/>
        <v>135.68279999999999</v>
      </c>
      <c r="AL25" s="2" t="s">
        <v>233</v>
      </c>
      <c r="AM25" s="2" t="s">
        <v>134</v>
      </c>
      <c r="AN25" s="2" t="s">
        <v>230</v>
      </c>
      <c r="AO25" s="2" t="s">
        <v>234</v>
      </c>
      <c r="AP25" s="2" t="s">
        <v>235</v>
      </c>
      <c r="AQ25" s="2" t="s">
        <v>206</v>
      </c>
      <c r="AR25" s="2" t="s">
        <v>236</v>
      </c>
      <c r="AS25" s="2">
        <v>1</v>
      </c>
      <c r="AT25" s="2" t="s">
        <v>237</v>
      </c>
      <c r="AU25" s="2" t="s">
        <v>238</v>
      </c>
      <c r="AV25" s="2">
        <v>8</v>
      </c>
      <c r="AW25" s="5">
        <v>34</v>
      </c>
      <c r="AX25" s="5">
        <v>61</v>
      </c>
      <c r="AY25" s="5">
        <v>5</v>
      </c>
      <c r="AZ25" s="5">
        <v>18.100000000000001</v>
      </c>
      <c r="BA25" s="5">
        <v>5.5</v>
      </c>
      <c r="BB25" s="5">
        <v>0.3</v>
      </c>
      <c r="BC25" s="5">
        <v>2.2000000000000002</v>
      </c>
      <c r="BD25" s="5">
        <v>0.1</v>
      </c>
      <c r="BE25" s="5">
        <v>0.9</v>
      </c>
      <c r="BF25" s="5">
        <v>21.1</v>
      </c>
      <c r="BG25" s="5">
        <v>19.2</v>
      </c>
      <c r="BH25" s="5">
        <v>22.2</v>
      </c>
      <c r="BI25" s="2">
        <v>0</v>
      </c>
      <c r="BJ25" s="2">
        <v>0</v>
      </c>
      <c r="BK25" s="5">
        <v>2.7</v>
      </c>
      <c r="BL25" s="5">
        <v>7.4</v>
      </c>
      <c r="BM25" s="2">
        <v>0</v>
      </c>
      <c r="BN25" s="5">
        <v>0.3</v>
      </c>
      <c r="BO25" s="5">
        <v>32517</v>
      </c>
      <c r="BP25" s="5">
        <v>2470</v>
      </c>
      <c r="BQ25" s="5">
        <v>81</v>
      </c>
      <c r="BR25" s="5">
        <v>6</v>
      </c>
      <c r="BS25" s="5">
        <v>0.13</v>
      </c>
      <c r="BT25" s="5">
        <v>0.01</v>
      </c>
      <c r="BU25" s="5">
        <v>41767</v>
      </c>
      <c r="BV25" s="5">
        <v>105</v>
      </c>
      <c r="BW25" s="5">
        <v>0.16</v>
      </c>
      <c r="BX25" s="5">
        <v>103160</v>
      </c>
      <c r="BY25" s="5">
        <v>6228</v>
      </c>
      <c r="BZ25" s="5">
        <v>259</v>
      </c>
      <c r="CA25" s="5">
        <v>16</v>
      </c>
      <c r="CB25" s="5">
        <v>0.65</v>
      </c>
      <c r="CC25" s="5">
        <v>0.04</v>
      </c>
      <c r="CD25" s="5">
        <v>17</v>
      </c>
      <c r="CE25" s="5">
        <v>25</v>
      </c>
      <c r="CF25" s="5">
        <v>8</v>
      </c>
      <c r="CG25" s="5">
        <v>11</v>
      </c>
      <c r="CH25" s="5">
        <v>36</v>
      </c>
      <c r="CI25" s="5">
        <v>22</v>
      </c>
      <c r="CJ25" s="5">
        <v>22</v>
      </c>
      <c r="CK25" s="5">
        <v>1</v>
      </c>
      <c r="CL25" s="5">
        <v>1</v>
      </c>
      <c r="CM25" s="2">
        <v>0</v>
      </c>
      <c r="CN25" s="2">
        <v>0</v>
      </c>
      <c r="CO25" s="2">
        <v>0</v>
      </c>
      <c r="CP25" s="2">
        <v>0</v>
      </c>
      <c r="CQ25" s="5">
        <v>16</v>
      </c>
      <c r="CR25" s="5">
        <v>41</v>
      </c>
      <c r="CS25" s="5">
        <v>0.95848</v>
      </c>
      <c r="CT25" s="5">
        <v>0.97024999999999995</v>
      </c>
      <c r="CU25" s="2" t="s">
        <v>142</v>
      </c>
    </row>
    <row r="26" spans="1:99" s="2" customFormat="1" x14ac:dyDescent="0.25">
      <c r="A26" s="2" t="s">
        <v>239</v>
      </c>
      <c r="C26" s="2" t="s">
        <v>240</v>
      </c>
      <c r="D26" s="2">
        <v>1908</v>
      </c>
      <c r="E26" s="2">
        <f t="shared" si="23"/>
        <v>107</v>
      </c>
      <c r="F26" s="2">
        <v>0</v>
      </c>
      <c r="G26" s="2">
        <v>29</v>
      </c>
      <c r="H26" s="2">
        <v>46500</v>
      </c>
      <c r="I26" s="2">
        <v>5000</v>
      </c>
      <c r="J26" s="2">
        <v>5000</v>
      </c>
      <c r="K26" s="2">
        <v>5000</v>
      </c>
      <c r="L26" s="2">
        <f t="shared" si="1"/>
        <v>217799500</v>
      </c>
      <c r="M26" s="2">
        <v>417</v>
      </c>
      <c r="N26" s="2">
        <f t="shared" si="2"/>
        <v>18164520</v>
      </c>
      <c r="O26" s="2">
        <f t="shared" si="3"/>
        <v>0.65156250000000004</v>
      </c>
      <c r="P26" s="2">
        <f t="shared" si="4"/>
        <v>1687540.62</v>
      </c>
      <c r="Q26" s="2">
        <f t="shared" si="5"/>
        <v>1.68754062</v>
      </c>
      <c r="R26" s="2">
        <v>946</v>
      </c>
      <c r="S26" s="2">
        <f t="shared" si="6"/>
        <v>2450.1305399999997</v>
      </c>
      <c r="T26" s="2">
        <f t="shared" si="7"/>
        <v>605440</v>
      </c>
      <c r="U26" s="2">
        <f t="shared" si="8"/>
        <v>26374480000</v>
      </c>
      <c r="W26" s="2">
        <f t="shared" si="9"/>
        <v>0</v>
      </c>
      <c r="X26" s="2">
        <f t="shared" si="10"/>
        <v>0</v>
      </c>
      <c r="Y26" s="2">
        <f t="shared" si="11"/>
        <v>0</v>
      </c>
      <c r="Z26" s="2">
        <f t="shared" si="12"/>
        <v>11.990380147672496</v>
      </c>
      <c r="AA26" s="2">
        <f t="shared" si="13"/>
        <v>0</v>
      </c>
      <c r="AB26" s="2" t="e">
        <f t="shared" si="14"/>
        <v>#DIV/0!</v>
      </c>
      <c r="AC26" s="2">
        <v>0</v>
      </c>
      <c r="AD26" s="2" t="e">
        <f t="shared" si="15"/>
        <v>#DIV/0!</v>
      </c>
      <c r="AE26" s="2" t="s">
        <v>134</v>
      </c>
      <c r="AF26" s="2">
        <f t="shared" si="16"/>
        <v>1451.8944844124701</v>
      </c>
      <c r="AG26" s="2">
        <f t="shared" si="17"/>
        <v>0.24932535024478078</v>
      </c>
      <c r="AH26" s="2">
        <f t="shared" si="18"/>
        <v>0.27362269676038525</v>
      </c>
      <c r="AI26" s="2">
        <f t="shared" si="19"/>
        <v>217799500</v>
      </c>
      <c r="AJ26" s="2">
        <f t="shared" si="20"/>
        <v>6167400</v>
      </c>
      <c r="AK26" s="2">
        <f t="shared" si="21"/>
        <v>6.1673999999999998</v>
      </c>
      <c r="AL26" s="2" t="s">
        <v>134</v>
      </c>
      <c r="AM26" s="2" t="s">
        <v>134</v>
      </c>
      <c r="AN26" s="2" t="s">
        <v>134</v>
      </c>
      <c r="AO26" s="2" t="s">
        <v>134</v>
      </c>
      <c r="AP26" s="2" t="s">
        <v>134</v>
      </c>
      <c r="AQ26" s="2" t="s">
        <v>134</v>
      </c>
      <c r="AR26" s="2" t="s">
        <v>134</v>
      </c>
      <c r="AS26" s="2">
        <v>0</v>
      </c>
      <c r="AT26" s="2" t="s">
        <v>134</v>
      </c>
      <c r="AU26" s="2" t="s">
        <v>134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 t="s">
        <v>142</v>
      </c>
    </row>
    <row r="27" spans="1:99" s="2" customFormat="1" x14ac:dyDescent="0.25">
      <c r="A27" s="2" t="s">
        <v>241</v>
      </c>
      <c r="C27" s="2" t="s">
        <v>242</v>
      </c>
      <c r="D27" s="2">
        <v>1929</v>
      </c>
      <c r="E27" s="2">
        <f t="shared" si="23"/>
        <v>86</v>
      </c>
      <c r="F27" s="2">
        <v>0</v>
      </c>
      <c r="G27" s="2">
        <v>32</v>
      </c>
      <c r="H27" s="2">
        <v>12200</v>
      </c>
      <c r="I27" s="2">
        <v>1904</v>
      </c>
      <c r="J27" s="2">
        <v>1904</v>
      </c>
      <c r="K27" s="2">
        <v>1904</v>
      </c>
      <c r="L27" s="2">
        <f t="shared" si="1"/>
        <v>82938049.600000009</v>
      </c>
      <c r="M27" s="2">
        <v>304</v>
      </c>
      <c r="N27" s="2">
        <f t="shared" si="2"/>
        <v>13242240</v>
      </c>
      <c r="O27" s="2">
        <f t="shared" si="3"/>
        <v>0.47500000000000003</v>
      </c>
      <c r="P27" s="2">
        <f t="shared" si="4"/>
        <v>1230245.44</v>
      </c>
      <c r="Q27" s="2">
        <f t="shared" si="5"/>
        <v>1.23024544</v>
      </c>
      <c r="R27" s="2">
        <v>570</v>
      </c>
      <c r="S27" s="2">
        <f t="shared" si="6"/>
        <v>1476.2942999999998</v>
      </c>
      <c r="T27" s="2">
        <f t="shared" si="7"/>
        <v>364800</v>
      </c>
      <c r="U27" s="2">
        <f t="shared" si="8"/>
        <v>15891600000</v>
      </c>
      <c r="W27" s="2">
        <f t="shared" si="9"/>
        <v>0</v>
      </c>
      <c r="X27" s="2">
        <f t="shared" si="10"/>
        <v>0</v>
      </c>
      <c r="Y27" s="2">
        <f t="shared" si="11"/>
        <v>0</v>
      </c>
      <c r="Z27" s="2">
        <f t="shared" si="12"/>
        <v>6.2631435165047611</v>
      </c>
      <c r="AA27" s="2">
        <f t="shared" si="13"/>
        <v>0</v>
      </c>
      <c r="AB27" s="2" t="e">
        <f t="shared" si="14"/>
        <v>#DIV/0!</v>
      </c>
      <c r="AC27" s="2">
        <v>0</v>
      </c>
      <c r="AD27" s="2" t="e">
        <f t="shared" si="15"/>
        <v>#DIV/0!</v>
      </c>
      <c r="AE27" s="2" t="s">
        <v>134</v>
      </c>
      <c r="AF27" s="2">
        <f t="shared" si="16"/>
        <v>1200</v>
      </c>
      <c r="AG27" s="2">
        <f t="shared" si="17"/>
        <v>0.1525306372062438</v>
      </c>
      <c r="AH27" s="2">
        <f t="shared" si="18"/>
        <v>0.52383282333266024</v>
      </c>
      <c r="AI27" s="2">
        <f t="shared" si="19"/>
        <v>82938049.600000009</v>
      </c>
      <c r="AJ27" s="2">
        <f t="shared" si="20"/>
        <v>2348545.92</v>
      </c>
      <c r="AK27" s="2">
        <f t="shared" si="21"/>
        <v>2.3485459199999998</v>
      </c>
      <c r="AL27" s="2" t="s">
        <v>134</v>
      </c>
      <c r="AM27" s="2" t="s">
        <v>134</v>
      </c>
      <c r="AN27" s="2" t="s">
        <v>134</v>
      </c>
      <c r="AO27" s="2" t="s">
        <v>134</v>
      </c>
      <c r="AP27" s="2" t="s">
        <v>134</v>
      </c>
      <c r="AQ27" s="2" t="s">
        <v>134</v>
      </c>
      <c r="AR27" s="2" t="s">
        <v>134</v>
      </c>
      <c r="AS27" s="2">
        <v>0</v>
      </c>
      <c r="AT27" s="2" t="s">
        <v>134</v>
      </c>
      <c r="AU27" s="2" t="s">
        <v>134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 t="s">
        <v>142</v>
      </c>
    </row>
    <row r="28" spans="1:99" s="2" customFormat="1" x14ac:dyDescent="0.25">
      <c r="A28" s="2" t="s">
        <v>243</v>
      </c>
      <c r="B28" s="2" t="s">
        <v>146</v>
      </c>
      <c r="C28" s="2" t="s">
        <v>244</v>
      </c>
      <c r="D28" s="2">
        <v>1893</v>
      </c>
      <c r="E28" s="2">
        <f t="shared" si="23"/>
        <v>122</v>
      </c>
      <c r="F28" s="2">
        <v>0</v>
      </c>
      <c r="G28" s="2">
        <v>11</v>
      </c>
      <c r="H28" s="2">
        <v>400</v>
      </c>
      <c r="I28" s="2">
        <v>2550</v>
      </c>
      <c r="J28" s="2">
        <v>2550</v>
      </c>
      <c r="K28" s="2">
        <v>2550</v>
      </c>
      <c r="L28" s="2">
        <f t="shared" si="1"/>
        <v>111077745</v>
      </c>
      <c r="M28" s="2">
        <v>850</v>
      </c>
      <c r="N28" s="2">
        <f t="shared" si="2"/>
        <v>37026000</v>
      </c>
      <c r="O28" s="2">
        <f t="shared" si="3"/>
        <v>1.328125</v>
      </c>
      <c r="P28" s="2">
        <f t="shared" si="4"/>
        <v>3439831</v>
      </c>
      <c r="Q28" s="2">
        <f t="shared" si="5"/>
        <v>3.4398310000000003</v>
      </c>
      <c r="R28" s="2">
        <v>313</v>
      </c>
      <c r="S28" s="2">
        <f t="shared" si="6"/>
        <v>810.6668699999999</v>
      </c>
      <c r="T28" s="2">
        <f t="shared" si="7"/>
        <v>200320</v>
      </c>
      <c r="U28" s="2">
        <f t="shared" si="8"/>
        <v>8726440000</v>
      </c>
      <c r="W28" s="2">
        <f t="shared" si="9"/>
        <v>0</v>
      </c>
      <c r="X28" s="2">
        <f t="shared" si="10"/>
        <v>0</v>
      </c>
      <c r="Y28" s="2">
        <f t="shared" si="11"/>
        <v>0</v>
      </c>
      <c r="Z28" s="2">
        <f t="shared" si="12"/>
        <v>2.9999931129476582</v>
      </c>
      <c r="AA28" s="2">
        <f t="shared" si="13"/>
        <v>0</v>
      </c>
      <c r="AB28" s="2" t="e">
        <f t="shared" si="14"/>
        <v>#DIV/0!</v>
      </c>
      <c r="AC28" s="2">
        <v>0</v>
      </c>
      <c r="AD28" s="2" t="e">
        <f t="shared" si="15"/>
        <v>#DIV/0!</v>
      </c>
      <c r="AE28" s="2" t="s">
        <v>134</v>
      </c>
      <c r="AF28" s="2">
        <f t="shared" si="16"/>
        <v>235.6705882352941</v>
      </c>
      <c r="AG28" s="2">
        <f t="shared" si="17"/>
        <v>4.3693044569606578E-2</v>
      </c>
      <c r="AH28" s="2">
        <f t="shared" si="18"/>
        <v>1.0936158943260801</v>
      </c>
      <c r="AI28" s="2">
        <f t="shared" si="19"/>
        <v>111077745</v>
      </c>
      <c r="AJ28" s="2">
        <f t="shared" si="20"/>
        <v>3145374</v>
      </c>
      <c r="AK28" s="2">
        <f t="shared" si="21"/>
        <v>3.1453739999999999</v>
      </c>
      <c r="AL28" s="2" t="s">
        <v>134</v>
      </c>
      <c r="AM28" s="2" t="s">
        <v>134</v>
      </c>
      <c r="AN28" s="2" t="s">
        <v>134</v>
      </c>
      <c r="AO28" s="2" t="s">
        <v>134</v>
      </c>
      <c r="AP28" s="2" t="s">
        <v>134</v>
      </c>
      <c r="AQ28" s="2" t="s">
        <v>134</v>
      </c>
      <c r="AR28" s="2" t="s">
        <v>134</v>
      </c>
      <c r="AS28" s="2">
        <v>0</v>
      </c>
      <c r="AT28" s="2" t="s">
        <v>134</v>
      </c>
      <c r="AU28" s="2" t="s">
        <v>134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 t="s">
        <v>142</v>
      </c>
    </row>
    <row r="29" spans="1:99" s="2" customFormat="1" x14ac:dyDescent="0.25">
      <c r="A29" s="2" t="s">
        <v>245</v>
      </c>
      <c r="B29" s="2" t="s">
        <v>246</v>
      </c>
      <c r="C29" s="2" t="s">
        <v>247</v>
      </c>
      <c r="D29" s="2">
        <v>1948</v>
      </c>
      <c r="E29" s="2">
        <f t="shared" si="23"/>
        <v>67</v>
      </c>
      <c r="F29" s="2">
        <v>0</v>
      </c>
      <c r="G29" s="2">
        <v>45</v>
      </c>
      <c r="H29" s="2">
        <v>20000</v>
      </c>
      <c r="I29" s="2">
        <v>275482</v>
      </c>
      <c r="J29" s="2">
        <v>275482</v>
      </c>
      <c r="K29" s="2">
        <v>275482</v>
      </c>
      <c r="L29" s="2">
        <f t="shared" si="1"/>
        <v>11999968371.800001</v>
      </c>
      <c r="M29" s="2">
        <v>17950</v>
      </c>
      <c r="N29" s="2">
        <f t="shared" si="2"/>
        <v>781902000</v>
      </c>
      <c r="O29" s="2">
        <f t="shared" si="3"/>
        <v>28.046875</v>
      </c>
      <c r="P29" s="2">
        <f t="shared" si="4"/>
        <v>72641137</v>
      </c>
      <c r="Q29" s="2">
        <f t="shared" si="5"/>
        <v>72.641137000000001</v>
      </c>
      <c r="R29" s="2">
        <v>516</v>
      </c>
      <c r="S29" s="2">
        <f t="shared" si="6"/>
        <v>1336.4348399999999</v>
      </c>
      <c r="T29" s="2">
        <f t="shared" si="7"/>
        <v>330240</v>
      </c>
      <c r="U29" s="2">
        <f t="shared" si="8"/>
        <v>14386080000</v>
      </c>
      <c r="V29" s="2">
        <v>777191.65313999995</v>
      </c>
      <c r="W29" s="2">
        <f t="shared" si="9"/>
        <v>236.88801587707198</v>
      </c>
      <c r="X29" s="2">
        <f t="shared" si="10"/>
        <v>147.19543595479715</v>
      </c>
      <c r="Y29" s="2">
        <f t="shared" si="11"/>
        <v>7.8405524590098166</v>
      </c>
      <c r="Z29" s="2">
        <f t="shared" si="12"/>
        <v>15.347151397233926</v>
      </c>
      <c r="AA29" s="2">
        <f t="shared" si="13"/>
        <v>0.69713638648462872</v>
      </c>
      <c r="AB29" s="2" t="e">
        <f t="shared" si="14"/>
        <v>#DIV/0!</v>
      </c>
      <c r="AC29" s="2">
        <v>0</v>
      </c>
      <c r="AD29" s="2" t="e">
        <f t="shared" si="15"/>
        <v>#DIV/0!</v>
      </c>
      <c r="AE29" s="2">
        <v>283.137</v>
      </c>
      <c r="AF29" s="2">
        <f t="shared" si="16"/>
        <v>18.397771587743733</v>
      </c>
      <c r="AG29" s="2">
        <f t="shared" si="17"/>
        <v>4.8640391723614312E-2</v>
      </c>
      <c r="AH29" s="2">
        <f t="shared" si="18"/>
        <v>0.21377518643490107</v>
      </c>
      <c r="AI29" s="2">
        <f t="shared" si="19"/>
        <v>11999968371.800001</v>
      </c>
      <c r="AJ29" s="2">
        <f t="shared" si="20"/>
        <v>339801537.36000001</v>
      </c>
      <c r="AK29" s="2">
        <f t="shared" si="21"/>
        <v>339.80153736</v>
      </c>
      <c r="AL29" s="2" t="s">
        <v>248</v>
      </c>
      <c r="AM29" s="2" t="s">
        <v>134</v>
      </c>
      <c r="AN29" s="2" t="s">
        <v>249</v>
      </c>
      <c r="AO29" s="2" t="s">
        <v>250</v>
      </c>
      <c r="AP29" s="2" t="s">
        <v>251</v>
      </c>
      <c r="AQ29" s="2" t="s">
        <v>252</v>
      </c>
      <c r="AR29" s="2" t="s">
        <v>253</v>
      </c>
      <c r="AS29" s="2">
        <v>2</v>
      </c>
      <c r="AT29" s="2" t="s">
        <v>254</v>
      </c>
      <c r="AU29" s="2" t="s">
        <v>255</v>
      </c>
      <c r="AV29" s="2">
        <v>8</v>
      </c>
      <c r="AW29" s="5">
        <v>27</v>
      </c>
      <c r="AX29" s="5">
        <v>70</v>
      </c>
      <c r="AY29" s="5">
        <v>3</v>
      </c>
      <c r="AZ29" s="5">
        <v>2.4</v>
      </c>
      <c r="BA29" s="5">
        <v>1.4</v>
      </c>
      <c r="BB29" s="2">
        <v>0</v>
      </c>
      <c r="BC29" s="2">
        <v>0</v>
      </c>
      <c r="BD29" s="2">
        <v>0</v>
      </c>
      <c r="BE29" s="2">
        <v>0</v>
      </c>
      <c r="BF29" s="5">
        <v>35.1</v>
      </c>
      <c r="BG29" s="5">
        <v>21.7</v>
      </c>
      <c r="BH29" s="5">
        <v>34.200000000000003</v>
      </c>
      <c r="BI29" s="5">
        <v>0.3</v>
      </c>
      <c r="BJ29" s="2">
        <v>0</v>
      </c>
      <c r="BK29" s="2">
        <v>0</v>
      </c>
      <c r="BL29" s="2">
        <v>0</v>
      </c>
      <c r="BM29" s="2">
        <v>0</v>
      </c>
      <c r="BN29" s="5">
        <v>4.7</v>
      </c>
      <c r="BO29" s="5">
        <v>56835</v>
      </c>
      <c r="BP29" s="5">
        <v>4236</v>
      </c>
      <c r="BQ29" s="5">
        <v>95</v>
      </c>
      <c r="BR29" s="5">
        <v>7</v>
      </c>
      <c r="BS29" s="5">
        <v>0.16</v>
      </c>
      <c r="BT29" s="5">
        <v>0.01</v>
      </c>
      <c r="BU29" s="5">
        <v>76980</v>
      </c>
      <c r="BV29" s="5">
        <v>129</v>
      </c>
      <c r="BW29" s="5">
        <v>0.21</v>
      </c>
      <c r="BX29" s="5">
        <v>271973</v>
      </c>
      <c r="BY29" s="5">
        <v>11393</v>
      </c>
      <c r="BZ29" s="5">
        <v>456</v>
      </c>
      <c r="CA29" s="5">
        <v>19</v>
      </c>
      <c r="CB29" s="5">
        <v>1.0900000000000001</v>
      </c>
      <c r="CC29" s="5">
        <v>0.05</v>
      </c>
      <c r="CD29" s="2">
        <v>0</v>
      </c>
      <c r="CE29" s="2">
        <v>0</v>
      </c>
      <c r="CF29" s="2">
        <v>0</v>
      </c>
      <c r="CG29" s="2">
        <v>0</v>
      </c>
      <c r="CH29" s="5">
        <v>51</v>
      </c>
      <c r="CI29" s="5">
        <v>40</v>
      </c>
      <c r="CJ29" s="5">
        <v>76</v>
      </c>
      <c r="CK29" s="5">
        <v>9</v>
      </c>
      <c r="CL29" s="5">
        <v>23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5">
        <v>0.70262000000000002</v>
      </c>
      <c r="CT29" s="5">
        <v>0.29815999999999998</v>
      </c>
      <c r="CU29" s="2" t="s">
        <v>142</v>
      </c>
    </row>
    <row r="30" spans="1:99" s="2" customFormat="1" x14ac:dyDescent="0.25">
      <c r="A30" s="2" t="s">
        <v>256</v>
      </c>
      <c r="C30" s="2" t="s">
        <v>257</v>
      </c>
      <c r="D30" s="2">
        <v>1927</v>
      </c>
      <c r="E30" s="2">
        <f t="shared" si="23"/>
        <v>88</v>
      </c>
      <c r="F30" s="2">
        <v>0</v>
      </c>
      <c r="G30" s="2">
        <v>50</v>
      </c>
      <c r="H30" s="2">
        <v>39400</v>
      </c>
      <c r="I30" s="2">
        <v>206000</v>
      </c>
      <c r="J30" s="2">
        <v>206000</v>
      </c>
      <c r="K30" s="2">
        <v>206000</v>
      </c>
      <c r="L30" s="2">
        <f t="shared" si="1"/>
        <v>8973339400</v>
      </c>
      <c r="M30" s="2">
        <v>9700</v>
      </c>
      <c r="N30" s="2">
        <f t="shared" si="2"/>
        <v>422532000</v>
      </c>
      <c r="O30" s="2">
        <f t="shared" si="3"/>
        <v>15.15625</v>
      </c>
      <c r="P30" s="2">
        <f t="shared" si="4"/>
        <v>39254542</v>
      </c>
      <c r="Q30" s="2">
        <f t="shared" si="5"/>
        <v>39.254542000000001</v>
      </c>
      <c r="R30" s="2">
        <v>722</v>
      </c>
      <c r="S30" s="2">
        <f t="shared" si="6"/>
        <v>1869.9727799999998</v>
      </c>
      <c r="T30" s="2">
        <f t="shared" si="7"/>
        <v>462080</v>
      </c>
      <c r="U30" s="2">
        <f t="shared" si="8"/>
        <v>20129360000</v>
      </c>
      <c r="V30" s="2">
        <v>414379.64127000002</v>
      </c>
      <c r="W30" s="2">
        <f t="shared" si="9"/>
        <v>126.302914659096</v>
      </c>
      <c r="X30" s="2">
        <f t="shared" si="10"/>
        <v>78.481017778690386</v>
      </c>
      <c r="Y30" s="2">
        <f t="shared" si="11"/>
        <v>5.6867391359935517</v>
      </c>
      <c r="Z30" s="2">
        <f t="shared" si="12"/>
        <v>21.237064648357993</v>
      </c>
      <c r="AA30" s="2">
        <f t="shared" si="13"/>
        <v>0.49706597994865581</v>
      </c>
      <c r="AB30" s="2" t="e">
        <f t="shared" si="14"/>
        <v>#DIV/0!</v>
      </c>
      <c r="AC30" s="2">
        <v>0</v>
      </c>
      <c r="AD30" s="2" t="e">
        <f t="shared" si="15"/>
        <v>#DIV/0!</v>
      </c>
      <c r="AE30" s="2">
        <v>105.291</v>
      </c>
      <c r="AF30" s="2">
        <f t="shared" si="16"/>
        <v>47.637113402061857</v>
      </c>
      <c r="AG30" s="2">
        <f t="shared" si="17"/>
        <v>9.1560917279324042E-2</v>
      </c>
      <c r="AH30" s="2">
        <f t="shared" si="18"/>
        <v>0.15448651711111133</v>
      </c>
      <c r="AI30" s="2">
        <f t="shared" si="19"/>
        <v>8973339400</v>
      </c>
      <c r="AJ30" s="2">
        <f t="shared" si="20"/>
        <v>254096880</v>
      </c>
      <c r="AK30" s="2">
        <f t="shared" si="21"/>
        <v>254.09688</v>
      </c>
      <c r="AL30" s="2" t="s">
        <v>258</v>
      </c>
      <c r="AM30" s="2" t="s">
        <v>134</v>
      </c>
      <c r="AN30" s="2" t="s">
        <v>259</v>
      </c>
      <c r="AO30" s="2" t="s">
        <v>260</v>
      </c>
      <c r="AP30" s="2" t="s">
        <v>261</v>
      </c>
      <c r="AQ30" s="2" t="s">
        <v>216</v>
      </c>
      <c r="AR30" s="2" t="s">
        <v>262</v>
      </c>
      <c r="AS30" s="2">
        <v>2</v>
      </c>
      <c r="AT30" s="2" t="s">
        <v>263</v>
      </c>
      <c r="AU30" s="2" t="s">
        <v>264</v>
      </c>
      <c r="AV30" s="2">
        <v>8</v>
      </c>
      <c r="AW30" s="5">
        <v>22</v>
      </c>
      <c r="AX30" s="5">
        <v>74</v>
      </c>
      <c r="AY30" s="5">
        <v>4</v>
      </c>
      <c r="AZ30" s="5">
        <v>0.4</v>
      </c>
      <c r="BA30" s="5">
        <v>3.6</v>
      </c>
      <c r="BB30" s="2">
        <v>0</v>
      </c>
      <c r="BC30" s="2">
        <v>0</v>
      </c>
      <c r="BD30" s="2">
        <v>0</v>
      </c>
      <c r="BE30" s="2">
        <v>0</v>
      </c>
      <c r="BF30" s="5">
        <v>37.6</v>
      </c>
      <c r="BG30" s="5">
        <v>26.6</v>
      </c>
      <c r="BH30" s="5">
        <v>15.5</v>
      </c>
      <c r="BI30" s="5">
        <v>2.1</v>
      </c>
      <c r="BJ30" s="2">
        <v>0</v>
      </c>
      <c r="BK30" s="2">
        <v>0</v>
      </c>
      <c r="BL30" s="2">
        <v>0</v>
      </c>
      <c r="BM30" s="2">
        <v>0</v>
      </c>
      <c r="BN30" s="5">
        <v>14.2</v>
      </c>
      <c r="BO30" s="5">
        <v>13294</v>
      </c>
      <c r="BP30" s="5">
        <v>826</v>
      </c>
      <c r="BQ30" s="5">
        <v>117</v>
      </c>
      <c r="BR30" s="5">
        <v>7</v>
      </c>
      <c r="BS30" s="5">
        <v>0.2</v>
      </c>
      <c r="BT30" s="5">
        <v>0.01</v>
      </c>
      <c r="BU30" s="5">
        <v>17615</v>
      </c>
      <c r="BV30" s="5">
        <v>155</v>
      </c>
      <c r="BW30" s="5">
        <v>0.26</v>
      </c>
      <c r="BX30" s="5">
        <v>74348</v>
      </c>
      <c r="BY30" s="5">
        <v>3357</v>
      </c>
      <c r="BZ30" s="5">
        <v>652</v>
      </c>
      <c r="CA30" s="5">
        <v>29</v>
      </c>
      <c r="CB30" s="5">
        <v>0.81</v>
      </c>
      <c r="CC30" s="5">
        <v>0.04</v>
      </c>
      <c r="CD30" s="2">
        <v>0</v>
      </c>
      <c r="CE30" s="2">
        <v>0</v>
      </c>
      <c r="CF30" s="2">
        <v>0</v>
      </c>
      <c r="CG30" s="2">
        <v>0</v>
      </c>
      <c r="CH30" s="5">
        <v>44</v>
      </c>
      <c r="CI30" s="5">
        <v>33</v>
      </c>
      <c r="CJ30" s="5">
        <v>52</v>
      </c>
      <c r="CK30" s="5">
        <v>22</v>
      </c>
      <c r="CL30" s="5">
        <v>46</v>
      </c>
      <c r="CM30" s="5">
        <v>1</v>
      </c>
      <c r="CN30" s="5">
        <v>2</v>
      </c>
      <c r="CO30" s="2">
        <v>0</v>
      </c>
      <c r="CP30" s="2">
        <v>0</v>
      </c>
      <c r="CQ30" s="2">
        <v>0</v>
      </c>
      <c r="CR30" s="2">
        <v>0</v>
      </c>
      <c r="CS30" s="5">
        <v>0.51004000000000005</v>
      </c>
      <c r="CT30" s="5">
        <v>8.4849999999999995E-2</v>
      </c>
      <c r="CU30" s="2" t="s">
        <v>142</v>
      </c>
    </row>
    <row r="31" spans="1:99" s="2" customFormat="1" x14ac:dyDescent="0.25">
      <c r="A31" s="2" t="s">
        <v>265</v>
      </c>
      <c r="C31" s="2" t="s">
        <v>266</v>
      </c>
      <c r="D31" s="2">
        <v>1913</v>
      </c>
      <c r="E31" s="2">
        <f t="shared" si="23"/>
        <v>102</v>
      </c>
      <c r="F31" s="2">
        <v>0</v>
      </c>
      <c r="G31" s="2">
        <v>30</v>
      </c>
      <c r="H31" s="2">
        <v>108300</v>
      </c>
      <c r="I31" s="2">
        <v>3500</v>
      </c>
      <c r="J31" s="2">
        <v>3500</v>
      </c>
      <c r="K31" s="2">
        <v>3500</v>
      </c>
      <c r="L31" s="2">
        <f t="shared" si="1"/>
        <v>152459650</v>
      </c>
      <c r="M31" s="2">
        <v>390</v>
      </c>
      <c r="N31" s="2">
        <f t="shared" si="2"/>
        <v>16988400</v>
      </c>
      <c r="O31" s="2">
        <f t="shared" si="3"/>
        <v>0.609375</v>
      </c>
      <c r="P31" s="2">
        <f t="shared" si="4"/>
        <v>1578275.4000000001</v>
      </c>
      <c r="Q31" s="2">
        <f t="shared" si="5"/>
        <v>1.5782754000000001</v>
      </c>
      <c r="R31" s="2">
        <v>7764</v>
      </c>
      <c r="S31" s="2">
        <f t="shared" si="6"/>
        <v>20108.682359999999</v>
      </c>
      <c r="T31" s="2">
        <f t="shared" si="7"/>
        <v>4968960</v>
      </c>
      <c r="U31" s="2">
        <f t="shared" si="8"/>
        <v>216460320000</v>
      </c>
      <c r="W31" s="2">
        <f t="shared" si="9"/>
        <v>0</v>
      </c>
      <c r="X31" s="2">
        <f t="shared" si="10"/>
        <v>0</v>
      </c>
      <c r="Y31" s="2">
        <f t="shared" si="11"/>
        <v>0</v>
      </c>
      <c r="Z31" s="2">
        <f t="shared" si="12"/>
        <v>8.9743383720656453</v>
      </c>
      <c r="AA31" s="2">
        <f t="shared" si="13"/>
        <v>0</v>
      </c>
      <c r="AB31" s="2" t="e">
        <f t="shared" si="14"/>
        <v>#DIV/0!</v>
      </c>
      <c r="AC31" s="2">
        <v>0</v>
      </c>
      <c r="AD31" s="2" t="e">
        <f t="shared" si="15"/>
        <v>#DIV/0!</v>
      </c>
      <c r="AE31" s="2" t="s">
        <v>134</v>
      </c>
      <c r="AF31" s="2">
        <f t="shared" si="16"/>
        <v>12740.923076923076</v>
      </c>
      <c r="AG31" s="2">
        <f t="shared" si="17"/>
        <v>0.1929619368638712</v>
      </c>
      <c r="AH31" s="2">
        <f t="shared" si="18"/>
        <v>0.36558017038900398</v>
      </c>
      <c r="AI31" s="2">
        <f t="shared" si="19"/>
        <v>152459650</v>
      </c>
      <c r="AJ31" s="2">
        <f t="shared" si="20"/>
        <v>4317180</v>
      </c>
      <c r="AK31" s="2">
        <f t="shared" si="21"/>
        <v>4.3171799999999996</v>
      </c>
      <c r="AL31" s="2" t="s">
        <v>134</v>
      </c>
      <c r="AM31" s="2" t="s">
        <v>134</v>
      </c>
      <c r="AN31" s="2" t="s">
        <v>134</v>
      </c>
      <c r="AO31" s="2" t="s">
        <v>134</v>
      </c>
      <c r="AP31" s="2" t="s">
        <v>134</v>
      </c>
      <c r="AQ31" s="2" t="s">
        <v>134</v>
      </c>
      <c r="AR31" s="2" t="s">
        <v>134</v>
      </c>
      <c r="AS31" s="2">
        <v>0</v>
      </c>
      <c r="AT31" s="2" t="s">
        <v>134</v>
      </c>
      <c r="AU31" s="2" t="s">
        <v>134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 t="s">
        <v>142</v>
      </c>
    </row>
    <row r="32" spans="1:99" s="2" customFormat="1" x14ac:dyDescent="0.25">
      <c r="A32" s="2" t="s">
        <v>267</v>
      </c>
      <c r="C32" s="2" t="s">
        <v>268</v>
      </c>
      <c r="D32" s="2">
        <v>1906</v>
      </c>
      <c r="E32" s="2">
        <f t="shared" si="23"/>
        <v>109</v>
      </c>
      <c r="F32" s="2">
        <v>0</v>
      </c>
      <c r="G32" s="2">
        <v>34</v>
      </c>
      <c r="H32" s="2">
        <v>70265</v>
      </c>
      <c r="I32" s="2">
        <v>9175</v>
      </c>
      <c r="J32" s="2">
        <v>9175</v>
      </c>
      <c r="K32" s="2">
        <v>9175</v>
      </c>
      <c r="L32" s="2">
        <f t="shared" si="1"/>
        <v>399662082.5</v>
      </c>
      <c r="M32" s="2">
        <v>918</v>
      </c>
      <c r="N32" s="2">
        <f t="shared" si="2"/>
        <v>39988080</v>
      </c>
      <c r="O32" s="2">
        <f t="shared" si="3"/>
        <v>1.4343750000000002</v>
      </c>
      <c r="P32" s="2">
        <f t="shared" si="4"/>
        <v>3715017.48</v>
      </c>
      <c r="Q32" s="2">
        <f t="shared" si="5"/>
        <v>3.7150174800000002</v>
      </c>
      <c r="R32" s="2">
        <v>7600</v>
      </c>
      <c r="S32" s="2">
        <f t="shared" si="6"/>
        <v>19683.923999999999</v>
      </c>
      <c r="T32" s="2">
        <f t="shared" si="7"/>
        <v>4864000</v>
      </c>
      <c r="U32" s="2">
        <f t="shared" si="8"/>
        <v>211888000000</v>
      </c>
      <c r="W32" s="2">
        <f t="shared" si="9"/>
        <v>0</v>
      </c>
      <c r="X32" s="2">
        <f t="shared" si="10"/>
        <v>0</v>
      </c>
      <c r="Y32" s="2">
        <f t="shared" si="11"/>
        <v>0</v>
      </c>
      <c r="Z32" s="2">
        <f t="shared" si="12"/>
        <v>9.9945304325689062</v>
      </c>
      <c r="AA32" s="2">
        <f t="shared" si="13"/>
        <v>0</v>
      </c>
      <c r="AB32" s="2" t="e">
        <f t="shared" si="14"/>
        <v>#DIV/0!</v>
      </c>
      <c r="AC32" s="2">
        <v>0</v>
      </c>
      <c r="AD32" s="2" t="e">
        <f t="shared" si="15"/>
        <v>#DIV/0!</v>
      </c>
      <c r="AE32" s="2" t="s">
        <v>134</v>
      </c>
      <c r="AF32" s="2">
        <f t="shared" si="16"/>
        <v>5298.4749455337687</v>
      </c>
      <c r="AG32" s="2">
        <f t="shared" si="17"/>
        <v>0.14006917382503387</v>
      </c>
      <c r="AH32" s="2">
        <f t="shared" si="18"/>
        <v>0.32826356108708715</v>
      </c>
      <c r="AI32" s="2">
        <f t="shared" si="19"/>
        <v>399662082.5</v>
      </c>
      <c r="AJ32" s="2">
        <f t="shared" si="20"/>
        <v>11317179</v>
      </c>
      <c r="AK32" s="2">
        <f t="shared" si="21"/>
        <v>11.317178999999999</v>
      </c>
      <c r="AL32" s="2" t="s">
        <v>134</v>
      </c>
      <c r="AM32" s="2" t="s">
        <v>134</v>
      </c>
      <c r="AN32" s="2" t="s">
        <v>134</v>
      </c>
      <c r="AO32" s="2" t="s">
        <v>134</v>
      </c>
      <c r="AP32" s="2" t="s">
        <v>134</v>
      </c>
      <c r="AQ32" s="2" t="s">
        <v>134</v>
      </c>
      <c r="AR32" s="2" t="s">
        <v>134</v>
      </c>
      <c r="AS32" s="2">
        <v>0</v>
      </c>
      <c r="AT32" s="2" t="s">
        <v>134</v>
      </c>
      <c r="AU32" s="2" t="s">
        <v>134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 t="s">
        <v>142</v>
      </c>
    </row>
    <row r="33" spans="1:99" s="2" customFormat="1" x14ac:dyDescent="0.25">
      <c r="A33" s="2" t="s">
        <v>269</v>
      </c>
      <c r="B33" s="2" t="s">
        <v>270</v>
      </c>
      <c r="C33" s="2" t="s">
        <v>271</v>
      </c>
      <c r="D33" s="2">
        <v>1988</v>
      </c>
      <c r="E33" s="2">
        <f t="shared" si="23"/>
        <v>27</v>
      </c>
      <c r="F33" s="2">
        <v>0</v>
      </c>
      <c r="G33" s="2">
        <v>46</v>
      </c>
      <c r="H33" s="2">
        <v>96000</v>
      </c>
      <c r="I33" s="2">
        <v>11480</v>
      </c>
      <c r="J33" s="2">
        <v>11480</v>
      </c>
      <c r="K33" s="2">
        <v>11480</v>
      </c>
      <c r="L33" s="2">
        <f t="shared" si="1"/>
        <v>500067652</v>
      </c>
      <c r="M33" s="2">
        <v>1125</v>
      </c>
      <c r="N33" s="2">
        <f t="shared" si="2"/>
        <v>49005000</v>
      </c>
      <c r="O33" s="2">
        <f t="shared" si="3"/>
        <v>1.7578125</v>
      </c>
      <c r="P33" s="2">
        <f t="shared" si="4"/>
        <v>4552717.5</v>
      </c>
      <c r="Q33" s="2">
        <f t="shared" si="5"/>
        <v>4.5527175</v>
      </c>
      <c r="R33" s="2">
        <v>5218</v>
      </c>
      <c r="S33" s="2">
        <f t="shared" si="6"/>
        <v>13514.567819999998</v>
      </c>
      <c r="T33" s="2">
        <f t="shared" si="7"/>
        <v>3339520</v>
      </c>
      <c r="U33" s="2">
        <f t="shared" si="8"/>
        <v>145477840000</v>
      </c>
      <c r="W33" s="2">
        <f t="shared" si="9"/>
        <v>0</v>
      </c>
      <c r="X33" s="2">
        <f t="shared" si="10"/>
        <v>0</v>
      </c>
      <c r="Y33" s="2">
        <f t="shared" si="11"/>
        <v>0</v>
      </c>
      <c r="Z33" s="2">
        <f t="shared" si="12"/>
        <v>10.204421018263442</v>
      </c>
      <c r="AA33" s="2">
        <f t="shared" si="13"/>
        <v>0</v>
      </c>
      <c r="AB33" s="2" t="e">
        <f t="shared" si="14"/>
        <v>#DIV/0!</v>
      </c>
      <c r="AC33" s="2">
        <v>0</v>
      </c>
      <c r="AD33" s="2" t="e">
        <f t="shared" si="15"/>
        <v>#DIV/0!</v>
      </c>
      <c r="AE33" s="2" t="s">
        <v>134</v>
      </c>
      <c r="AF33" s="2">
        <f t="shared" si="16"/>
        <v>2968.4622222222224</v>
      </c>
      <c r="AG33" s="2">
        <f t="shared" si="17"/>
        <v>0.12918545534168058</v>
      </c>
      <c r="AH33" s="2">
        <f t="shared" si="18"/>
        <v>0.32151164140683974</v>
      </c>
      <c r="AI33" s="2">
        <f t="shared" si="19"/>
        <v>500067652</v>
      </c>
      <c r="AJ33" s="2">
        <f t="shared" si="20"/>
        <v>14160350.4</v>
      </c>
      <c r="AK33" s="2">
        <f t="shared" si="21"/>
        <v>14.1603504</v>
      </c>
      <c r="AL33" s="2" t="s">
        <v>134</v>
      </c>
      <c r="AM33" s="2" t="s">
        <v>134</v>
      </c>
      <c r="AN33" s="2" t="s">
        <v>134</v>
      </c>
      <c r="AO33" s="2" t="s">
        <v>134</v>
      </c>
      <c r="AP33" s="2" t="s">
        <v>134</v>
      </c>
      <c r="AQ33" s="2" t="s">
        <v>134</v>
      </c>
      <c r="AR33" s="2" t="s">
        <v>134</v>
      </c>
      <c r="AS33" s="2">
        <v>0</v>
      </c>
      <c r="AT33" s="2" t="s">
        <v>134</v>
      </c>
      <c r="AU33" s="2" t="s">
        <v>134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 t="s">
        <v>142</v>
      </c>
    </row>
    <row r="34" spans="1:99" s="2" customFormat="1" x14ac:dyDescent="0.25">
      <c r="A34" s="2" t="s">
        <v>272</v>
      </c>
      <c r="B34" s="2" t="s">
        <v>273</v>
      </c>
      <c r="C34" s="2" t="s">
        <v>274</v>
      </c>
      <c r="D34" s="2">
        <v>1939</v>
      </c>
      <c r="E34" s="2">
        <f t="shared" si="23"/>
        <v>76</v>
      </c>
      <c r="F34" s="2">
        <v>0</v>
      </c>
      <c r="G34" s="2">
        <v>45</v>
      </c>
      <c r="H34" s="2">
        <v>168300</v>
      </c>
      <c r="I34" s="2">
        <v>21000</v>
      </c>
      <c r="J34" s="2">
        <v>21000</v>
      </c>
      <c r="K34" s="2">
        <v>21000</v>
      </c>
      <c r="L34" s="2">
        <f t="shared" si="1"/>
        <v>914757900</v>
      </c>
      <c r="M34" s="2">
        <v>1700</v>
      </c>
      <c r="N34" s="2">
        <f t="shared" si="2"/>
        <v>74052000</v>
      </c>
      <c r="O34" s="2">
        <f t="shared" si="3"/>
        <v>2.65625</v>
      </c>
      <c r="P34" s="2">
        <f t="shared" si="4"/>
        <v>6879662</v>
      </c>
      <c r="Q34" s="2">
        <f t="shared" si="5"/>
        <v>6.8796620000000006</v>
      </c>
      <c r="R34" s="2">
        <v>3308</v>
      </c>
      <c r="S34" s="2">
        <f t="shared" si="6"/>
        <v>8567.6869200000001</v>
      </c>
      <c r="T34" s="2">
        <f t="shared" si="7"/>
        <v>2117120</v>
      </c>
      <c r="U34" s="2">
        <f t="shared" si="8"/>
        <v>92227040000</v>
      </c>
      <c r="V34" s="2">
        <v>36074.025208999999</v>
      </c>
      <c r="W34" s="2">
        <f t="shared" si="9"/>
        <v>10.9953628837032</v>
      </c>
      <c r="X34" s="2">
        <f t="shared" si="10"/>
        <v>6.8322039304333462</v>
      </c>
      <c r="Y34" s="2">
        <f t="shared" si="11"/>
        <v>1.1825537983672079</v>
      </c>
      <c r="Z34" s="2">
        <f t="shared" si="12"/>
        <v>12.352912818019769</v>
      </c>
      <c r="AA34" s="2">
        <f t="shared" si="13"/>
        <v>0.4244809066606442</v>
      </c>
      <c r="AB34" s="2" t="e">
        <f t="shared" si="14"/>
        <v>#DIV/0!</v>
      </c>
      <c r="AC34" s="2">
        <v>0</v>
      </c>
      <c r="AD34" s="2" t="e">
        <f t="shared" si="15"/>
        <v>#DIV/0!</v>
      </c>
      <c r="AE34" s="2" t="s">
        <v>134</v>
      </c>
      <c r="AF34" s="2">
        <f t="shared" si="16"/>
        <v>1245.3647058823528</v>
      </c>
      <c r="AG34" s="2">
        <f t="shared" si="17"/>
        <v>0.12721737455352003</v>
      </c>
      <c r="AH34" s="2">
        <f t="shared" si="18"/>
        <v>0.26559243147919087</v>
      </c>
      <c r="AI34" s="2">
        <f t="shared" si="19"/>
        <v>914757900</v>
      </c>
      <c r="AJ34" s="2">
        <f t="shared" si="20"/>
        <v>25903080</v>
      </c>
      <c r="AK34" s="2">
        <f t="shared" si="21"/>
        <v>25.903079999999999</v>
      </c>
      <c r="AL34" s="2" t="s">
        <v>275</v>
      </c>
      <c r="AM34" s="2" t="s">
        <v>134</v>
      </c>
      <c r="AN34" s="2" t="s">
        <v>276</v>
      </c>
      <c r="AO34" s="2" t="s">
        <v>277</v>
      </c>
      <c r="AP34" s="2" t="s">
        <v>134</v>
      </c>
      <c r="AQ34" s="2" t="s">
        <v>134</v>
      </c>
      <c r="AR34" s="2" t="s">
        <v>134</v>
      </c>
      <c r="AS34" s="2">
        <v>0</v>
      </c>
      <c r="AT34" s="2" t="s">
        <v>134</v>
      </c>
      <c r="AU34" s="2" t="s">
        <v>134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 t="s">
        <v>142</v>
      </c>
    </row>
    <row r="35" spans="1:99" s="2" customFormat="1" x14ac:dyDescent="0.25">
      <c r="A35" s="2" t="s">
        <v>278</v>
      </c>
      <c r="C35" s="2" t="s">
        <v>279</v>
      </c>
      <c r="D35" s="2">
        <v>1916</v>
      </c>
      <c r="E35" s="2">
        <f t="shared" si="23"/>
        <v>99</v>
      </c>
      <c r="F35" s="2">
        <v>0</v>
      </c>
      <c r="G35" s="2">
        <v>16.8</v>
      </c>
      <c r="H35" s="2">
        <v>42525</v>
      </c>
      <c r="I35" s="2">
        <v>3400</v>
      </c>
      <c r="J35" s="2">
        <v>3400</v>
      </c>
      <c r="K35" s="2">
        <v>3400</v>
      </c>
      <c r="L35" s="2">
        <f t="shared" si="1"/>
        <v>148103660</v>
      </c>
      <c r="M35" s="2">
        <v>270</v>
      </c>
      <c r="N35" s="2">
        <f t="shared" si="2"/>
        <v>11761200</v>
      </c>
      <c r="O35" s="2">
        <f t="shared" si="3"/>
        <v>0.421875</v>
      </c>
      <c r="P35" s="2">
        <f t="shared" si="4"/>
        <v>1092652.2</v>
      </c>
      <c r="Q35" s="2">
        <f t="shared" si="5"/>
        <v>1.0926522000000001</v>
      </c>
      <c r="R35" s="2">
        <v>1500</v>
      </c>
      <c r="S35" s="2">
        <f t="shared" si="6"/>
        <v>3884.9849999999997</v>
      </c>
      <c r="T35" s="2">
        <f t="shared" si="7"/>
        <v>960000</v>
      </c>
      <c r="U35" s="2">
        <f t="shared" si="8"/>
        <v>41820000000</v>
      </c>
      <c r="W35" s="2">
        <f t="shared" si="9"/>
        <v>0</v>
      </c>
      <c r="X35" s="2">
        <f t="shared" si="10"/>
        <v>0</v>
      </c>
      <c r="Y35" s="2">
        <f t="shared" si="11"/>
        <v>0</v>
      </c>
      <c r="Z35" s="2">
        <f t="shared" si="12"/>
        <v>12.592563683977826</v>
      </c>
      <c r="AA35" s="2">
        <f t="shared" si="13"/>
        <v>0</v>
      </c>
      <c r="AB35" s="2" t="e">
        <f t="shared" si="14"/>
        <v>#DIV/0!</v>
      </c>
      <c r="AC35" s="2">
        <v>0</v>
      </c>
      <c r="AD35" s="2" t="e">
        <f t="shared" si="15"/>
        <v>#DIV/0!</v>
      </c>
      <c r="AE35" s="2" t="s">
        <v>134</v>
      </c>
      <c r="AF35" s="2">
        <f t="shared" si="16"/>
        <v>3555.5555555555557</v>
      </c>
      <c r="AG35" s="2">
        <f t="shared" si="17"/>
        <v>0.32541216682368829</v>
      </c>
      <c r="AH35" s="2">
        <f t="shared" si="18"/>
        <v>0.2605379042365073</v>
      </c>
      <c r="AI35" s="2">
        <f t="shared" si="19"/>
        <v>148103660</v>
      </c>
      <c r="AJ35" s="2">
        <f t="shared" si="20"/>
        <v>4193832</v>
      </c>
      <c r="AK35" s="2">
        <f t="shared" si="21"/>
        <v>4.1938319999999996</v>
      </c>
      <c r="AL35" s="2" t="s">
        <v>134</v>
      </c>
      <c r="AM35" s="2" t="s">
        <v>134</v>
      </c>
      <c r="AN35" s="2" t="s">
        <v>134</v>
      </c>
      <c r="AO35" s="2" t="s">
        <v>134</v>
      </c>
      <c r="AP35" s="2" t="s">
        <v>134</v>
      </c>
      <c r="AQ35" s="2" t="s">
        <v>134</v>
      </c>
      <c r="AR35" s="2" t="s">
        <v>134</v>
      </c>
      <c r="AS35" s="2">
        <v>0</v>
      </c>
      <c r="AT35" s="2" t="s">
        <v>134</v>
      </c>
      <c r="AU35" s="2" t="s">
        <v>134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 t="s">
        <v>142</v>
      </c>
    </row>
    <row r="36" spans="1:99" s="2" customFormat="1" x14ac:dyDescent="0.25">
      <c r="A36" s="2" t="s">
        <v>280</v>
      </c>
      <c r="C36" s="2" t="s">
        <v>281</v>
      </c>
      <c r="D36" s="2">
        <v>1984</v>
      </c>
      <c r="E36" s="2">
        <f t="shared" si="23"/>
        <v>31</v>
      </c>
      <c r="F36" s="2">
        <v>0</v>
      </c>
      <c r="G36" s="2">
        <v>15</v>
      </c>
      <c r="H36" s="2">
        <v>4203</v>
      </c>
      <c r="I36" s="2">
        <v>60330</v>
      </c>
      <c r="J36" s="2">
        <v>60330</v>
      </c>
      <c r="K36" s="2">
        <v>60330</v>
      </c>
      <c r="L36" s="2">
        <f t="shared" si="1"/>
        <v>2627968767</v>
      </c>
      <c r="M36" s="2">
        <v>6367.3662291999999</v>
      </c>
      <c r="N36" s="2">
        <f t="shared" si="2"/>
        <v>277362472.94395202</v>
      </c>
      <c r="O36" s="2">
        <f t="shared" si="3"/>
        <v>9.9490097331250009</v>
      </c>
      <c r="P36" s="2">
        <f t="shared" si="4"/>
        <v>25767839.698300313</v>
      </c>
      <c r="Q36" s="2">
        <f t="shared" si="5"/>
        <v>25.767839698300314</v>
      </c>
      <c r="R36" s="2">
        <v>327</v>
      </c>
      <c r="S36" s="2">
        <f t="shared" si="6"/>
        <v>846.92672999999991</v>
      </c>
      <c r="T36" s="2">
        <f t="shared" si="7"/>
        <v>209280</v>
      </c>
      <c r="U36" s="2">
        <f t="shared" si="8"/>
        <v>9116760000</v>
      </c>
      <c r="V36" s="2">
        <v>274846.56082000001</v>
      </c>
      <c r="W36" s="2">
        <f t="shared" si="9"/>
        <v>83.773231737936001</v>
      </c>
      <c r="X36" s="2">
        <f t="shared" si="10"/>
        <v>52.054289539943085</v>
      </c>
      <c r="Y36" s="2">
        <f t="shared" si="11"/>
        <v>4.6554445234107753</v>
      </c>
      <c r="Z36" s="2">
        <f t="shared" si="12"/>
        <v>9.4748533898853946</v>
      </c>
      <c r="AA36" s="2">
        <f t="shared" si="13"/>
        <v>1.1257444958181246</v>
      </c>
      <c r="AB36" s="2" t="e">
        <f t="shared" si="14"/>
        <v>#DIV/0!</v>
      </c>
      <c r="AC36" s="2">
        <v>0</v>
      </c>
      <c r="AD36" s="2" t="e">
        <f t="shared" si="15"/>
        <v>#DIV/0!</v>
      </c>
      <c r="AE36" s="2">
        <v>46.654000000000003</v>
      </c>
      <c r="AF36" s="2">
        <f t="shared" si="16"/>
        <v>32.867592732496881</v>
      </c>
      <c r="AG36" s="2">
        <f t="shared" si="17"/>
        <v>5.0418984784487302E-2</v>
      </c>
      <c r="AH36" s="2">
        <f t="shared" si="18"/>
        <v>0.34626817072343302</v>
      </c>
      <c r="AI36" s="2">
        <f t="shared" si="19"/>
        <v>2627968767</v>
      </c>
      <c r="AJ36" s="2">
        <f t="shared" si="20"/>
        <v>74415848.400000006</v>
      </c>
      <c r="AK36" s="2">
        <f t="shared" si="21"/>
        <v>74.415848400000002</v>
      </c>
      <c r="AL36" s="2" t="s">
        <v>282</v>
      </c>
      <c r="AM36" s="2" t="s">
        <v>134</v>
      </c>
      <c r="AN36" s="2" t="s">
        <v>283</v>
      </c>
      <c r="AO36" s="2" t="s">
        <v>284</v>
      </c>
      <c r="AP36" s="2" t="s">
        <v>285</v>
      </c>
      <c r="AQ36" s="2" t="s">
        <v>286</v>
      </c>
      <c r="AR36" s="2" t="s">
        <v>287</v>
      </c>
      <c r="AS36" s="2">
        <v>1</v>
      </c>
      <c r="AT36" s="2" t="s">
        <v>288</v>
      </c>
      <c r="AU36" s="2" t="s">
        <v>289</v>
      </c>
      <c r="AV36" s="2">
        <v>8</v>
      </c>
      <c r="AW36" s="5">
        <v>78</v>
      </c>
      <c r="AX36" s="5">
        <v>22</v>
      </c>
      <c r="AY36" s="2">
        <v>0</v>
      </c>
      <c r="AZ36" s="5">
        <v>0.4</v>
      </c>
      <c r="BA36" s="5">
        <v>2.7</v>
      </c>
      <c r="BB36" s="2">
        <v>0</v>
      </c>
      <c r="BC36" s="2">
        <v>0</v>
      </c>
      <c r="BD36" s="2">
        <v>0</v>
      </c>
      <c r="BE36" s="2">
        <v>0</v>
      </c>
      <c r="BF36" s="5">
        <v>30.8</v>
      </c>
      <c r="BG36" s="5">
        <v>25.2</v>
      </c>
      <c r="BH36" s="5">
        <v>40.5</v>
      </c>
      <c r="BI36" s="2">
        <v>0</v>
      </c>
      <c r="BJ36" s="2">
        <v>0</v>
      </c>
      <c r="BK36" s="2">
        <v>0</v>
      </c>
      <c r="BL36" s="5">
        <v>0.4</v>
      </c>
      <c r="BM36" s="2">
        <v>0</v>
      </c>
      <c r="BN36" s="5">
        <v>0.1</v>
      </c>
      <c r="BO36" s="5">
        <v>8363</v>
      </c>
      <c r="BP36" s="5">
        <v>500</v>
      </c>
      <c r="BQ36" s="5">
        <v>155</v>
      </c>
      <c r="BR36" s="5">
        <v>9</v>
      </c>
      <c r="BS36" s="5">
        <v>0.21</v>
      </c>
      <c r="BT36" s="5">
        <v>0.01</v>
      </c>
      <c r="BU36" s="5">
        <v>10460</v>
      </c>
      <c r="BV36" s="5">
        <v>194</v>
      </c>
      <c r="BW36" s="5">
        <v>0.26</v>
      </c>
      <c r="BX36" s="5">
        <v>24263</v>
      </c>
      <c r="BY36" s="5">
        <v>1187</v>
      </c>
      <c r="BZ36" s="5">
        <v>449</v>
      </c>
      <c r="CA36" s="5">
        <v>22</v>
      </c>
      <c r="CB36" s="5">
        <v>0.59</v>
      </c>
      <c r="CC36" s="5">
        <v>0.03</v>
      </c>
      <c r="CD36" s="2">
        <v>0</v>
      </c>
      <c r="CE36" s="2">
        <v>0</v>
      </c>
      <c r="CF36" s="2">
        <v>0</v>
      </c>
      <c r="CG36" s="5">
        <v>1</v>
      </c>
      <c r="CH36" s="5">
        <v>50</v>
      </c>
      <c r="CI36" s="5">
        <v>49</v>
      </c>
      <c r="CJ36" s="5">
        <v>98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5">
        <v>1</v>
      </c>
      <c r="CS36" s="5">
        <v>0.79630999999999996</v>
      </c>
      <c r="CT36" s="5">
        <v>0.46</v>
      </c>
      <c r="CU36" s="2" t="s">
        <v>290</v>
      </c>
    </row>
    <row r="37" spans="1:99" s="2" customFormat="1" x14ac:dyDescent="0.25">
      <c r="A37" s="2" t="s">
        <v>291</v>
      </c>
      <c r="B37" s="2" t="s">
        <v>292</v>
      </c>
      <c r="C37" s="2" t="s">
        <v>293</v>
      </c>
      <c r="F37" s="2">
        <v>0</v>
      </c>
      <c r="G37" s="2">
        <v>20</v>
      </c>
      <c r="H37" s="2">
        <v>0</v>
      </c>
      <c r="I37" s="2">
        <v>725</v>
      </c>
      <c r="J37" s="2">
        <v>500</v>
      </c>
      <c r="K37" s="2">
        <v>725</v>
      </c>
      <c r="L37" s="2">
        <f t="shared" si="1"/>
        <v>31580927.5</v>
      </c>
      <c r="M37" s="2">
        <v>1209</v>
      </c>
      <c r="N37" s="2">
        <f t="shared" si="2"/>
        <v>52664040</v>
      </c>
      <c r="O37" s="2">
        <f t="shared" si="3"/>
        <v>1.8890625000000001</v>
      </c>
      <c r="P37" s="2">
        <f t="shared" si="4"/>
        <v>4892653.74</v>
      </c>
      <c r="Q37" s="2">
        <f t="shared" si="5"/>
        <v>4.8926537400000001</v>
      </c>
      <c r="R37" s="2">
        <v>0</v>
      </c>
      <c r="S37" s="2">
        <f t="shared" si="6"/>
        <v>0</v>
      </c>
      <c r="T37" s="2">
        <f t="shared" si="7"/>
        <v>0</v>
      </c>
      <c r="U37" s="2">
        <f t="shared" si="8"/>
        <v>0</v>
      </c>
      <c r="W37" s="2">
        <f t="shared" si="9"/>
        <v>0</v>
      </c>
      <c r="X37" s="2">
        <f t="shared" si="10"/>
        <v>0</v>
      </c>
      <c r="Y37" s="2">
        <f t="shared" si="11"/>
        <v>0</v>
      </c>
      <c r="Z37" s="2">
        <f t="shared" si="12"/>
        <v>0.59966777140530803</v>
      </c>
      <c r="AA37" s="2">
        <f t="shared" si="13"/>
        <v>0</v>
      </c>
      <c r="AB37" s="2" t="e">
        <f t="shared" si="14"/>
        <v>#DIV/0!</v>
      </c>
      <c r="AC37" s="2">
        <v>0</v>
      </c>
      <c r="AD37" s="2" t="e">
        <f t="shared" si="15"/>
        <v>#DIV/0!</v>
      </c>
      <c r="AE37" s="2" t="s">
        <v>134</v>
      </c>
      <c r="AF37" s="2">
        <f t="shared" si="16"/>
        <v>0</v>
      </c>
      <c r="AG37" s="2">
        <f t="shared" si="17"/>
        <v>7.3231692452328271E-3</v>
      </c>
      <c r="AH37" s="2">
        <f t="shared" si="18"/>
        <v>7.9330896974413854</v>
      </c>
      <c r="AI37" s="2">
        <f t="shared" si="19"/>
        <v>21779950</v>
      </c>
      <c r="AJ37" s="2">
        <f t="shared" si="20"/>
        <v>616740</v>
      </c>
      <c r="AK37" s="2">
        <f t="shared" si="21"/>
        <v>0.61673999999999995</v>
      </c>
      <c r="AL37" s="2" t="s">
        <v>134</v>
      </c>
      <c r="AM37" s="2" t="s">
        <v>134</v>
      </c>
      <c r="AN37" s="2" t="s">
        <v>134</v>
      </c>
      <c r="AO37" s="2" t="s">
        <v>134</v>
      </c>
      <c r="AP37" s="2" t="s">
        <v>134</v>
      </c>
      <c r="AQ37" s="2" t="s">
        <v>134</v>
      </c>
      <c r="AR37" s="2" t="s">
        <v>134</v>
      </c>
      <c r="AS37" s="2">
        <v>0</v>
      </c>
      <c r="AT37" s="2" t="s">
        <v>134</v>
      </c>
      <c r="AU37" s="2" t="s">
        <v>134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 t="s">
        <v>142</v>
      </c>
    </row>
    <row r="38" spans="1:99" s="2" customFormat="1" x14ac:dyDescent="0.25">
      <c r="A38" s="2" t="s">
        <v>294</v>
      </c>
      <c r="C38" s="2" t="s">
        <v>295</v>
      </c>
      <c r="D38" s="2">
        <v>1906</v>
      </c>
      <c r="E38" s="2">
        <f t="shared" ref="E38:E54" si="24">2015-D38</f>
        <v>109</v>
      </c>
      <c r="F38" s="2">
        <v>0</v>
      </c>
      <c r="G38" s="2">
        <v>66</v>
      </c>
      <c r="H38" s="2">
        <v>75000</v>
      </c>
      <c r="I38" s="2">
        <v>41956</v>
      </c>
      <c r="J38" s="2">
        <v>41956</v>
      </c>
      <c r="K38" s="2">
        <v>41956</v>
      </c>
      <c r="L38" s="2">
        <f t="shared" si="1"/>
        <v>1827599164.4000001</v>
      </c>
      <c r="M38" s="2">
        <v>2048</v>
      </c>
      <c r="N38" s="2">
        <f t="shared" si="2"/>
        <v>89210880</v>
      </c>
      <c r="O38" s="2">
        <f t="shared" si="3"/>
        <v>3.2</v>
      </c>
      <c r="P38" s="2">
        <f t="shared" si="4"/>
        <v>8287969.2800000003</v>
      </c>
      <c r="Q38" s="2">
        <f t="shared" si="5"/>
        <v>8.2879692800000004</v>
      </c>
      <c r="R38" s="2">
        <v>2108</v>
      </c>
      <c r="S38" s="2">
        <f t="shared" si="6"/>
        <v>5459.6989199999998</v>
      </c>
      <c r="T38" s="2">
        <f t="shared" si="7"/>
        <v>1349120</v>
      </c>
      <c r="U38" s="2">
        <f t="shared" si="8"/>
        <v>58771040000</v>
      </c>
      <c r="V38" s="2">
        <v>116921.26211</v>
      </c>
      <c r="W38" s="2">
        <f t="shared" si="9"/>
        <v>35.637600691128</v>
      </c>
      <c r="X38" s="2">
        <f t="shared" si="10"/>
        <v>22.144185516061341</v>
      </c>
      <c r="Y38" s="2">
        <f t="shared" si="11"/>
        <v>3.4920405826238174</v>
      </c>
      <c r="Z38" s="2">
        <f t="shared" si="12"/>
        <v>20.486281094861972</v>
      </c>
      <c r="AA38" s="2">
        <f t="shared" si="13"/>
        <v>0.68862418048182283</v>
      </c>
      <c r="AB38" s="2" t="e">
        <f t="shared" si="14"/>
        <v>#DIV/0!</v>
      </c>
      <c r="AC38" s="2">
        <v>0</v>
      </c>
      <c r="AD38" s="2" t="e">
        <f t="shared" si="15"/>
        <v>#DIV/0!</v>
      </c>
      <c r="AE38" s="2">
        <v>3322.45</v>
      </c>
      <c r="AF38" s="2">
        <f t="shared" si="16"/>
        <v>658.75</v>
      </c>
      <c r="AG38" s="2">
        <f t="shared" si="17"/>
        <v>0.19222048300875003</v>
      </c>
      <c r="AH38" s="2">
        <f t="shared" si="18"/>
        <v>0.16014815651490696</v>
      </c>
      <c r="AI38" s="2">
        <f t="shared" si="19"/>
        <v>1827599164.4000001</v>
      </c>
      <c r="AJ38" s="2">
        <f t="shared" si="20"/>
        <v>51751886.880000003</v>
      </c>
      <c r="AK38" s="2">
        <f t="shared" si="21"/>
        <v>51.751886880000001</v>
      </c>
      <c r="AL38" s="2" t="s">
        <v>296</v>
      </c>
      <c r="AM38" s="2" t="s">
        <v>134</v>
      </c>
      <c r="AN38" s="2" t="s">
        <v>297</v>
      </c>
      <c r="AO38" s="2" t="s">
        <v>298</v>
      </c>
      <c r="AP38" s="2" t="s">
        <v>299</v>
      </c>
      <c r="AQ38" s="2" t="s">
        <v>300</v>
      </c>
      <c r="AR38" s="2" t="s">
        <v>301</v>
      </c>
      <c r="AS38" s="2">
        <v>4</v>
      </c>
      <c r="AT38" s="2" t="s">
        <v>302</v>
      </c>
      <c r="AU38" s="2" t="s">
        <v>303</v>
      </c>
      <c r="AV38" s="2">
        <v>8</v>
      </c>
      <c r="AW38" s="5">
        <v>32</v>
      </c>
      <c r="AX38" s="5">
        <v>66</v>
      </c>
      <c r="AY38" s="5">
        <v>3</v>
      </c>
      <c r="AZ38" s="5">
        <v>9.1</v>
      </c>
      <c r="BA38" s="5">
        <v>2.8</v>
      </c>
      <c r="BB38" s="2">
        <v>0</v>
      </c>
      <c r="BC38" s="2">
        <v>0</v>
      </c>
      <c r="BD38" s="2">
        <v>0</v>
      </c>
      <c r="BE38" s="2">
        <v>0</v>
      </c>
      <c r="BF38" s="5">
        <v>23.3</v>
      </c>
      <c r="BG38" s="5">
        <v>33.6</v>
      </c>
      <c r="BH38" s="5">
        <v>24.4</v>
      </c>
      <c r="BI38" s="5">
        <v>0.6</v>
      </c>
      <c r="BJ38" s="2">
        <v>0</v>
      </c>
      <c r="BK38" s="2">
        <v>0</v>
      </c>
      <c r="BL38" s="2">
        <v>0</v>
      </c>
      <c r="BM38" s="2">
        <v>0</v>
      </c>
      <c r="BN38" s="5">
        <v>6.1</v>
      </c>
      <c r="BO38" s="5">
        <v>516938</v>
      </c>
      <c r="BP38" s="5">
        <v>37869</v>
      </c>
      <c r="BQ38" s="5">
        <v>93</v>
      </c>
      <c r="BR38" s="5">
        <v>7</v>
      </c>
      <c r="BS38" s="5">
        <v>0.15</v>
      </c>
      <c r="BT38" s="5">
        <v>0.01</v>
      </c>
      <c r="BU38" s="5">
        <v>657769</v>
      </c>
      <c r="BV38" s="5">
        <v>118</v>
      </c>
      <c r="BW38" s="5">
        <v>0.19</v>
      </c>
      <c r="BX38" s="5">
        <v>1333115</v>
      </c>
      <c r="BY38" s="5">
        <v>29782</v>
      </c>
      <c r="BZ38" s="5">
        <v>240</v>
      </c>
      <c r="CA38" s="5">
        <v>5</v>
      </c>
      <c r="CB38" s="5">
        <v>0.47</v>
      </c>
      <c r="CC38" s="5">
        <v>0.01</v>
      </c>
      <c r="CD38" s="5">
        <v>1</v>
      </c>
      <c r="CE38" s="5">
        <v>6</v>
      </c>
      <c r="CF38" s="2">
        <v>0</v>
      </c>
      <c r="CG38" s="2">
        <v>0</v>
      </c>
      <c r="CH38" s="5">
        <v>47</v>
      </c>
      <c r="CI38" s="5">
        <v>41</v>
      </c>
      <c r="CJ38" s="5">
        <v>77</v>
      </c>
      <c r="CK38" s="5">
        <v>11</v>
      </c>
      <c r="CL38" s="5">
        <v>16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5">
        <v>0.95243</v>
      </c>
      <c r="CT38" s="5">
        <v>0.92713000000000001</v>
      </c>
      <c r="CU38" s="2" t="s">
        <v>142</v>
      </c>
    </row>
    <row r="39" spans="1:99" s="2" customFormat="1" x14ac:dyDescent="0.25">
      <c r="A39" s="2" t="s">
        <v>304</v>
      </c>
      <c r="B39" s="2" t="s">
        <v>305</v>
      </c>
      <c r="C39" s="2" t="s">
        <v>306</v>
      </c>
      <c r="D39" s="2">
        <v>1900</v>
      </c>
      <c r="E39" s="2">
        <f t="shared" si="24"/>
        <v>115</v>
      </c>
      <c r="F39" s="2">
        <v>0</v>
      </c>
      <c r="G39" s="2">
        <v>27</v>
      </c>
      <c r="H39" s="2">
        <v>109000</v>
      </c>
      <c r="I39" s="2">
        <v>8100</v>
      </c>
      <c r="J39" s="2">
        <v>8100</v>
      </c>
      <c r="K39" s="2">
        <v>8100</v>
      </c>
      <c r="L39" s="2">
        <f t="shared" si="1"/>
        <v>352835190</v>
      </c>
      <c r="M39" s="2">
        <v>1344</v>
      </c>
      <c r="N39" s="2">
        <f t="shared" si="2"/>
        <v>58544640</v>
      </c>
      <c r="O39" s="2">
        <f t="shared" si="3"/>
        <v>2.1</v>
      </c>
      <c r="P39" s="2">
        <f t="shared" si="4"/>
        <v>5438979.8399999999</v>
      </c>
      <c r="Q39" s="2">
        <f t="shared" si="5"/>
        <v>5.43897984</v>
      </c>
      <c r="R39" s="2">
        <v>1890</v>
      </c>
      <c r="S39" s="2">
        <f t="shared" si="6"/>
        <v>4895.0810999999994</v>
      </c>
      <c r="T39" s="2">
        <f t="shared" si="7"/>
        <v>1209600</v>
      </c>
      <c r="U39" s="2">
        <f t="shared" si="8"/>
        <v>52693200000</v>
      </c>
      <c r="W39" s="2">
        <f t="shared" si="9"/>
        <v>0</v>
      </c>
      <c r="X39" s="2">
        <f t="shared" si="10"/>
        <v>0</v>
      </c>
      <c r="Y39" s="2">
        <f t="shared" si="11"/>
        <v>0</v>
      </c>
      <c r="Z39" s="2">
        <f t="shared" si="12"/>
        <v>6.0267718786894919</v>
      </c>
      <c r="AA39" s="2">
        <f t="shared" si="13"/>
        <v>0</v>
      </c>
      <c r="AB39" s="2" t="e">
        <f t="shared" si="14"/>
        <v>#DIV/0!</v>
      </c>
      <c r="AC39" s="2">
        <v>0</v>
      </c>
      <c r="AD39" s="2" t="e">
        <f t="shared" si="15"/>
        <v>#DIV/0!</v>
      </c>
      <c r="AE39" s="2" t="s">
        <v>134</v>
      </c>
      <c r="AF39" s="2">
        <f t="shared" si="16"/>
        <v>900</v>
      </c>
      <c r="AG39" s="2">
        <f t="shared" si="17"/>
        <v>6.9805016120502855E-2</v>
      </c>
      <c r="AH39" s="2">
        <f t="shared" si="18"/>
        <v>0.54437768962009325</v>
      </c>
      <c r="AI39" s="2">
        <f t="shared" si="19"/>
        <v>352835190</v>
      </c>
      <c r="AJ39" s="2">
        <f t="shared" si="20"/>
        <v>9991188</v>
      </c>
      <c r="AK39" s="2">
        <f t="shared" si="21"/>
        <v>9.9911879999999993</v>
      </c>
      <c r="AL39" s="2" t="s">
        <v>134</v>
      </c>
      <c r="AM39" s="2" t="s">
        <v>134</v>
      </c>
      <c r="AN39" s="2" t="s">
        <v>134</v>
      </c>
      <c r="AO39" s="2" t="s">
        <v>134</v>
      </c>
      <c r="AP39" s="2" t="s">
        <v>134</v>
      </c>
      <c r="AQ39" s="2" t="s">
        <v>134</v>
      </c>
      <c r="AR39" s="2" t="s">
        <v>134</v>
      </c>
      <c r="AS39" s="2">
        <v>0</v>
      </c>
      <c r="AT39" s="2" t="s">
        <v>134</v>
      </c>
      <c r="AU39" s="2" t="s">
        <v>134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 t="s">
        <v>142</v>
      </c>
    </row>
    <row r="40" spans="1:99" s="2" customFormat="1" x14ac:dyDescent="0.25">
      <c r="A40" s="2" t="s">
        <v>307</v>
      </c>
      <c r="B40" s="2" t="s">
        <v>308</v>
      </c>
      <c r="C40" s="2" t="s">
        <v>309</v>
      </c>
      <c r="D40" s="2">
        <v>1934</v>
      </c>
      <c r="E40" s="2">
        <f t="shared" si="24"/>
        <v>81</v>
      </c>
      <c r="F40" s="2">
        <v>0</v>
      </c>
      <c r="G40" s="2">
        <v>35</v>
      </c>
      <c r="H40" s="2">
        <v>72000</v>
      </c>
      <c r="I40" s="2">
        <v>346000</v>
      </c>
      <c r="J40" s="2">
        <v>346000</v>
      </c>
      <c r="K40" s="2">
        <v>346000</v>
      </c>
      <c r="L40" s="2">
        <f t="shared" si="1"/>
        <v>15071725400</v>
      </c>
      <c r="M40" s="2">
        <v>17790</v>
      </c>
      <c r="N40" s="2">
        <f t="shared" si="2"/>
        <v>774932400</v>
      </c>
      <c r="O40" s="2">
        <f t="shared" si="3"/>
        <v>27.796875</v>
      </c>
      <c r="P40" s="2">
        <f t="shared" si="4"/>
        <v>71993639.400000006</v>
      </c>
      <c r="Q40" s="2">
        <f t="shared" si="5"/>
        <v>71.993639400000006</v>
      </c>
      <c r="R40" s="2">
        <v>1877</v>
      </c>
      <c r="S40" s="2">
        <f t="shared" si="6"/>
        <v>4861.4112299999997</v>
      </c>
      <c r="T40" s="2">
        <f t="shared" si="7"/>
        <v>1201280</v>
      </c>
      <c r="U40" s="2">
        <f t="shared" si="8"/>
        <v>52330760000</v>
      </c>
      <c r="W40" s="2">
        <f t="shared" si="9"/>
        <v>0</v>
      </c>
      <c r="X40" s="2">
        <f t="shared" si="10"/>
        <v>0</v>
      </c>
      <c r="Y40" s="2">
        <f t="shared" si="11"/>
        <v>0</v>
      </c>
      <c r="Z40" s="2">
        <f t="shared" si="12"/>
        <v>19.449084074946409</v>
      </c>
      <c r="AA40" s="2">
        <f t="shared" si="13"/>
        <v>0</v>
      </c>
      <c r="AB40" s="2" t="e">
        <f t="shared" si="14"/>
        <v>#DIV/0!</v>
      </c>
      <c r="AC40" s="2">
        <v>0</v>
      </c>
      <c r="AD40" s="2" t="e">
        <f t="shared" si="15"/>
        <v>#DIV/0!</v>
      </c>
      <c r="AE40" s="2" t="s">
        <v>134</v>
      </c>
      <c r="AF40" s="2">
        <f t="shared" si="16"/>
        <v>67.525576166385605</v>
      </c>
      <c r="AG40" s="2">
        <f t="shared" si="17"/>
        <v>6.1917397316200197E-2</v>
      </c>
      <c r="AH40" s="2">
        <f t="shared" si="18"/>
        <v>0.16868867133000839</v>
      </c>
      <c r="AI40" s="2">
        <f t="shared" si="19"/>
        <v>15071725400</v>
      </c>
      <c r="AJ40" s="2">
        <f t="shared" si="20"/>
        <v>426784080</v>
      </c>
      <c r="AK40" s="2">
        <f t="shared" si="21"/>
        <v>426.78408000000002</v>
      </c>
      <c r="AL40" s="2" t="s">
        <v>134</v>
      </c>
      <c r="AM40" s="2" t="s">
        <v>134</v>
      </c>
      <c r="AN40" s="2" t="s">
        <v>134</v>
      </c>
      <c r="AO40" s="2" t="s">
        <v>134</v>
      </c>
      <c r="AP40" s="2" t="s">
        <v>134</v>
      </c>
      <c r="AQ40" s="2" t="s">
        <v>134</v>
      </c>
      <c r="AR40" s="2" t="s">
        <v>134</v>
      </c>
      <c r="AS40" s="2">
        <v>0</v>
      </c>
      <c r="AT40" s="2" t="s">
        <v>134</v>
      </c>
      <c r="AU40" s="2" t="s">
        <v>134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 t="s">
        <v>142</v>
      </c>
    </row>
    <row r="41" spans="1:99" s="2" customFormat="1" x14ac:dyDescent="0.25">
      <c r="A41" s="2" t="s">
        <v>310</v>
      </c>
      <c r="C41" s="2" t="s">
        <v>311</v>
      </c>
      <c r="D41" s="2">
        <v>1916</v>
      </c>
      <c r="E41" s="2">
        <f t="shared" si="24"/>
        <v>99</v>
      </c>
      <c r="F41" s="2">
        <v>0</v>
      </c>
      <c r="G41" s="2">
        <v>83</v>
      </c>
      <c r="H41" s="2">
        <v>92800</v>
      </c>
      <c r="I41" s="2">
        <v>688000</v>
      </c>
      <c r="J41" s="2">
        <v>688000</v>
      </c>
      <c r="K41" s="2">
        <v>688000</v>
      </c>
      <c r="L41" s="2">
        <f t="shared" si="1"/>
        <v>29969211200</v>
      </c>
      <c r="M41" s="2">
        <v>29279</v>
      </c>
      <c r="N41" s="2">
        <f t="shared" si="2"/>
        <v>1275393240</v>
      </c>
      <c r="O41" s="2">
        <f t="shared" si="3"/>
        <v>45.748437500000001</v>
      </c>
      <c r="P41" s="2">
        <f t="shared" si="4"/>
        <v>118488013.94</v>
      </c>
      <c r="Q41" s="2">
        <f t="shared" si="5"/>
        <v>118.48801394</v>
      </c>
      <c r="R41" s="2">
        <v>1422</v>
      </c>
      <c r="S41" s="2">
        <f t="shared" si="6"/>
        <v>3682.9657799999995</v>
      </c>
      <c r="T41" s="2">
        <f t="shared" si="7"/>
        <v>910080</v>
      </c>
      <c r="U41" s="2">
        <f t="shared" si="8"/>
        <v>39645360000</v>
      </c>
      <c r="V41" s="2">
        <v>830951.68733999995</v>
      </c>
      <c r="W41" s="2">
        <f t="shared" si="9"/>
        <v>253.27407430123196</v>
      </c>
      <c r="X41" s="2">
        <f t="shared" si="10"/>
        <v>157.37726387207195</v>
      </c>
      <c r="Y41" s="2">
        <f t="shared" si="11"/>
        <v>6.5636953880660194</v>
      </c>
      <c r="Z41" s="2">
        <f t="shared" si="12"/>
        <v>23.498016345139167</v>
      </c>
      <c r="AA41" s="2">
        <f t="shared" si="13"/>
        <v>0.29844904007317918</v>
      </c>
      <c r="AB41" s="2" t="e">
        <f t="shared" si="14"/>
        <v>#DIV/0!</v>
      </c>
      <c r="AC41" s="2">
        <v>0</v>
      </c>
      <c r="AD41" s="2" t="e">
        <f t="shared" si="15"/>
        <v>#DIV/0!</v>
      </c>
      <c r="AE41" s="2" t="s">
        <v>134</v>
      </c>
      <c r="AF41" s="2">
        <f t="shared" si="16"/>
        <v>31.083028791966939</v>
      </c>
      <c r="AG41" s="2">
        <f t="shared" si="17"/>
        <v>5.8311551200308259E-2</v>
      </c>
      <c r="AH41" s="2">
        <f t="shared" si="18"/>
        <v>0.13962200481093009</v>
      </c>
      <c r="AI41" s="2">
        <f t="shared" si="19"/>
        <v>29969211200</v>
      </c>
      <c r="AJ41" s="2">
        <f t="shared" si="20"/>
        <v>848634240</v>
      </c>
      <c r="AK41" s="2">
        <f t="shared" si="21"/>
        <v>848.63423999999998</v>
      </c>
      <c r="AL41" s="2" t="s">
        <v>275</v>
      </c>
      <c r="AM41" s="2" t="s">
        <v>134</v>
      </c>
      <c r="AN41" s="2" t="s">
        <v>312</v>
      </c>
      <c r="AO41" s="6" t="s">
        <v>313</v>
      </c>
      <c r="AP41" s="6">
        <v>1791</v>
      </c>
      <c r="AQ41" s="6">
        <v>1020001</v>
      </c>
      <c r="AR41" s="6">
        <v>1.76</v>
      </c>
      <c r="AS41" s="2">
        <v>4</v>
      </c>
      <c r="AT41" s="2">
        <v>1020001033</v>
      </c>
      <c r="AU41" s="2" t="s">
        <v>134</v>
      </c>
      <c r="AV41" s="7">
        <v>8</v>
      </c>
      <c r="AW41" s="7">
        <v>38</v>
      </c>
      <c r="AX41" s="7">
        <v>56</v>
      </c>
      <c r="AY41" s="7">
        <v>7</v>
      </c>
      <c r="AZ41" s="7">
        <v>7.3</v>
      </c>
      <c r="BA41" s="7">
        <v>3.1</v>
      </c>
      <c r="BB41" s="7">
        <v>0</v>
      </c>
      <c r="BC41" s="7">
        <v>0</v>
      </c>
      <c r="BD41" s="7">
        <v>0</v>
      </c>
      <c r="BE41" s="7">
        <v>0</v>
      </c>
      <c r="BF41" s="7">
        <v>24.6</v>
      </c>
      <c r="BG41" s="7">
        <v>32.799999999999997</v>
      </c>
      <c r="BH41" s="7">
        <v>23.8</v>
      </c>
      <c r="BI41" s="7">
        <v>0.9</v>
      </c>
      <c r="BJ41" s="7">
        <v>0</v>
      </c>
      <c r="BK41" s="2">
        <v>0</v>
      </c>
      <c r="BL41" s="7">
        <v>0.1</v>
      </c>
      <c r="BM41" s="7">
        <v>0</v>
      </c>
      <c r="BN41" s="7">
        <v>7.5</v>
      </c>
      <c r="BO41" s="7">
        <v>337539</v>
      </c>
      <c r="BP41" s="7">
        <v>24837</v>
      </c>
      <c r="BQ41" s="7">
        <v>89</v>
      </c>
      <c r="BR41" s="7">
        <v>7</v>
      </c>
      <c r="BS41" s="7">
        <v>0.15</v>
      </c>
      <c r="BT41" s="7">
        <v>0.01</v>
      </c>
      <c r="BU41" s="7">
        <v>441714</v>
      </c>
      <c r="BV41" s="7">
        <v>116</v>
      </c>
      <c r="BW41" s="7">
        <v>0.2</v>
      </c>
      <c r="BX41" s="7">
        <v>774660</v>
      </c>
      <c r="BY41" s="7">
        <v>7973</v>
      </c>
      <c r="BZ41" s="7">
        <v>204</v>
      </c>
      <c r="CA41" s="7">
        <v>2</v>
      </c>
      <c r="CB41" s="7">
        <v>0.4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47</v>
      </c>
      <c r="CI41" s="7">
        <v>38</v>
      </c>
      <c r="CJ41" s="7">
        <v>61</v>
      </c>
      <c r="CK41" s="7">
        <v>15</v>
      </c>
      <c r="CL41" s="7">
        <v>38</v>
      </c>
      <c r="CM41" s="7">
        <v>0</v>
      </c>
      <c r="CN41" s="7">
        <v>1</v>
      </c>
      <c r="CO41" s="7">
        <v>0</v>
      </c>
      <c r="CP41" s="7">
        <v>0</v>
      </c>
      <c r="CQ41" s="7">
        <v>0</v>
      </c>
      <c r="CR41" s="7">
        <v>0</v>
      </c>
      <c r="CS41" s="7">
        <v>0.36025000000000001</v>
      </c>
      <c r="CT41" s="7">
        <v>4.9259999999999998E-2</v>
      </c>
      <c r="CU41" s="2" t="s">
        <v>142</v>
      </c>
    </row>
    <row r="42" spans="1:99" s="2" customFormat="1" x14ac:dyDescent="0.25">
      <c r="A42" s="2" t="s">
        <v>314</v>
      </c>
      <c r="C42" s="2" t="s">
        <v>315</v>
      </c>
      <c r="D42" s="2">
        <v>1910</v>
      </c>
      <c r="E42" s="2">
        <f t="shared" si="24"/>
        <v>105</v>
      </c>
      <c r="F42" s="2">
        <v>0</v>
      </c>
      <c r="G42" s="2">
        <v>20</v>
      </c>
      <c r="H42" s="2">
        <v>7000</v>
      </c>
      <c r="I42" s="2">
        <v>45370</v>
      </c>
      <c r="J42" s="2">
        <v>45370</v>
      </c>
      <c r="K42" s="2">
        <v>45370</v>
      </c>
      <c r="L42" s="2">
        <f t="shared" si="1"/>
        <v>1976312663</v>
      </c>
      <c r="M42" s="2">
        <v>8640</v>
      </c>
      <c r="N42" s="2">
        <f t="shared" si="2"/>
        <v>376358400</v>
      </c>
      <c r="O42" s="2">
        <f t="shared" si="3"/>
        <v>13.5</v>
      </c>
      <c r="P42" s="2">
        <f t="shared" si="4"/>
        <v>34964870.399999999</v>
      </c>
      <c r="Q42" s="2">
        <f t="shared" si="5"/>
        <v>34.964870400000002</v>
      </c>
      <c r="R42" s="2">
        <v>122</v>
      </c>
      <c r="S42" s="2">
        <f t="shared" si="6"/>
        <v>315.97877999999997</v>
      </c>
      <c r="T42" s="2">
        <f t="shared" si="7"/>
        <v>78080</v>
      </c>
      <c r="U42" s="2">
        <f t="shared" si="8"/>
        <v>3401360000</v>
      </c>
      <c r="V42" s="2">
        <v>341732.27651</v>
      </c>
      <c r="W42" s="2">
        <f t="shared" si="9"/>
        <v>104.159997880248</v>
      </c>
      <c r="X42" s="2">
        <f t="shared" si="10"/>
        <v>64.722042777334948</v>
      </c>
      <c r="Y42" s="2">
        <f t="shared" si="11"/>
        <v>4.9691246614387197</v>
      </c>
      <c r="Z42" s="2">
        <f t="shared" si="12"/>
        <v>5.2511453524087681</v>
      </c>
      <c r="AA42" s="2">
        <f t="shared" si="13"/>
        <v>1.8612301156031921</v>
      </c>
      <c r="AB42" s="2" t="e">
        <f t="shared" si="14"/>
        <v>#DIV/0!</v>
      </c>
      <c r="AC42" s="2">
        <v>0</v>
      </c>
      <c r="AD42" s="2" t="e">
        <f t="shared" si="15"/>
        <v>#DIV/0!</v>
      </c>
      <c r="AE42" s="2" t="s">
        <v>134</v>
      </c>
      <c r="AF42" s="2">
        <f t="shared" si="16"/>
        <v>9.0370370370370363</v>
      </c>
      <c r="AG42" s="2">
        <f t="shared" si="17"/>
        <v>2.3988256361018194E-2</v>
      </c>
      <c r="AH42" s="2">
        <f t="shared" si="18"/>
        <v>0.6247856288501652</v>
      </c>
      <c r="AI42" s="2">
        <f t="shared" si="19"/>
        <v>1976312663</v>
      </c>
      <c r="AJ42" s="2">
        <f t="shared" si="20"/>
        <v>55962987.600000001</v>
      </c>
      <c r="AK42" s="2">
        <f t="shared" si="21"/>
        <v>55.962987599999998</v>
      </c>
      <c r="AL42" s="2" t="s">
        <v>316</v>
      </c>
      <c r="AM42" s="2" t="s">
        <v>134</v>
      </c>
      <c r="AN42" s="2" t="s">
        <v>314</v>
      </c>
      <c r="AO42" s="2" t="s">
        <v>317</v>
      </c>
      <c r="AP42" s="2" t="s">
        <v>134</v>
      </c>
      <c r="AQ42" s="2" t="s">
        <v>134</v>
      </c>
      <c r="AR42" s="2" t="s">
        <v>134</v>
      </c>
      <c r="AS42" s="2">
        <v>0</v>
      </c>
      <c r="AT42" s="2" t="s">
        <v>134</v>
      </c>
      <c r="AU42" s="2" t="s">
        <v>134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142</v>
      </c>
    </row>
    <row r="43" spans="1:99" s="2" customFormat="1" x14ac:dyDescent="0.25">
      <c r="A43" s="2" t="s">
        <v>318</v>
      </c>
      <c r="C43" s="2" t="s">
        <v>319</v>
      </c>
      <c r="D43" s="2">
        <v>1936</v>
      </c>
      <c r="E43" s="2">
        <f t="shared" si="24"/>
        <v>79</v>
      </c>
      <c r="F43" s="2">
        <v>0</v>
      </c>
      <c r="G43" s="2">
        <v>60</v>
      </c>
      <c r="H43" s="2">
        <v>45000</v>
      </c>
      <c r="I43" s="2">
        <v>117080</v>
      </c>
      <c r="J43" s="2">
        <v>117080</v>
      </c>
      <c r="K43" s="2">
        <v>117080</v>
      </c>
      <c r="L43" s="2">
        <f t="shared" si="1"/>
        <v>5099993092</v>
      </c>
      <c r="M43" s="2">
        <v>6838</v>
      </c>
      <c r="N43" s="2">
        <f t="shared" si="2"/>
        <v>297863280</v>
      </c>
      <c r="O43" s="2">
        <f t="shared" si="3"/>
        <v>10.684375000000001</v>
      </c>
      <c r="P43" s="2">
        <f t="shared" si="4"/>
        <v>27672428.68</v>
      </c>
      <c r="Q43" s="2">
        <f t="shared" si="5"/>
        <v>27.672428680000003</v>
      </c>
      <c r="R43" s="2">
        <v>526</v>
      </c>
      <c r="S43" s="2">
        <f t="shared" si="6"/>
        <v>1362.3347399999998</v>
      </c>
      <c r="T43" s="2">
        <f t="shared" si="7"/>
        <v>336640</v>
      </c>
      <c r="U43" s="2">
        <f t="shared" si="8"/>
        <v>14664880000</v>
      </c>
      <c r="V43" s="2">
        <v>366698.15571999998</v>
      </c>
      <c r="W43" s="2">
        <f t="shared" si="9"/>
        <v>111.76959786345599</v>
      </c>
      <c r="X43" s="2">
        <f t="shared" si="10"/>
        <v>69.450430504433683</v>
      </c>
      <c r="Y43" s="2">
        <f t="shared" si="11"/>
        <v>5.9936991652794376</v>
      </c>
      <c r="Z43" s="2">
        <f t="shared" si="12"/>
        <v>17.121926180360333</v>
      </c>
      <c r="AA43" s="2">
        <f t="shared" si="13"/>
        <v>0.77394279673036181</v>
      </c>
      <c r="AB43" s="2" t="e">
        <f t="shared" si="14"/>
        <v>#DIV/0!</v>
      </c>
      <c r="AC43" s="2">
        <v>0</v>
      </c>
      <c r="AD43" s="2" t="e">
        <f t="shared" si="15"/>
        <v>#DIV/0!</v>
      </c>
      <c r="AE43" s="2">
        <v>957.12800000000004</v>
      </c>
      <c r="AF43" s="2">
        <f t="shared" si="16"/>
        <v>49.230769230769234</v>
      </c>
      <c r="AG43" s="2">
        <f t="shared" si="17"/>
        <v>8.7920385772046458E-2</v>
      </c>
      <c r="AH43" s="2">
        <f t="shared" si="18"/>
        <v>0.19161630044589348</v>
      </c>
      <c r="AI43" s="2">
        <f t="shared" si="19"/>
        <v>5099993092</v>
      </c>
      <c r="AJ43" s="2">
        <f t="shared" si="20"/>
        <v>144415838.40000001</v>
      </c>
      <c r="AK43" s="2">
        <f t="shared" si="21"/>
        <v>144.41583840000001</v>
      </c>
      <c r="AL43" s="2" t="s">
        <v>320</v>
      </c>
      <c r="AM43" s="2" t="s">
        <v>134</v>
      </c>
      <c r="AN43" s="2" t="s">
        <v>321</v>
      </c>
      <c r="AO43" s="2" t="s">
        <v>322</v>
      </c>
      <c r="AP43" s="2" t="s">
        <v>323</v>
      </c>
      <c r="AQ43" s="2" t="s">
        <v>300</v>
      </c>
      <c r="AR43" s="2" t="s">
        <v>324</v>
      </c>
      <c r="AS43" s="2">
        <v>3</v>
      </c>
      <c r="AT43" s="2" t="s">
        <v>325</v>
      </c>
      <c r="AU43" s="2" t="s">
        <v>326</v>
      </c>
      <c r="AV43" s="2">
        <v>8</v>
      </c>
      <c r="AW43" s="5">
        <v>54</v>
      </c>
      <c r="AX43" s="5">
        <v>36</v>
      </c>
      <c r="AY43" s="5">
        <v>10</v>
      </c>
      <c r="AZ43" s="5">
        <v>3.6</v>
      </c>
      <c r="BA43" s="5">
        <v>2.4</v>
      </c>
      <c r="BB43" s="2">
        <v>0</v>
      </c>
      <c r="BC43" s="2">
        <v>0</v>
      </c>
      <c r="BD43" s="2">
        <v>0</v>
      </c>
      <c r="BE43" s="2">
        <v>0</v>
      </c>
      <c r="BF43" s="5">
        <v>37.799999999999997</v>
      </c>
      <c r="BG43" s="5">
        <v>24.2</v>
      </c>
      <c r="BH43" s="5">
        <v>25.2</v>
      </c>
      <c r="BI43" s="5">
        <v>1.3</v>
      </c>
      <c r="BJ43" s="2">
        <v>0</v>
      </c>
      <c r="BK43" s="2">
        <v>0</v>
      </c>
      <c r="BL43" s="5">
        <v>0.1</v>
      </c>
      <c r="BM43" s="2">
        <v>0</v>
      </c>
      <c r="BN43" s="5">
        <v>5.3</v>
      </c>
      <c r="BO43" s="5">
        <v>117929</v>
      </c>
      <c r="BP43" s="5">
        <v>8974</v>
      </c>
      <c r="BQ43" s="5">
        <v>81</v>
      </c>
      <c r="BR43" s="5">
        <v>6</v>
      </c>
      <c r="BS43" s="5">
        <v>0.14000000000000001</v>
      </c>
      <c r="BT43" s="5">
        <v>0.01</v>
      </c>
      <c r="BU43" s="5">
        <v>156327</v>
      </c>
      <c r="BV43" s="5">
        <v>107</v>
      </c>
      <c r="BW43" s="5">
        <v>0.18</v>
      </c>
      <c r="BX43" s="5">
        <v>801127</v>
      </c>
      <c r="BY43" s="5">
        <v>25388</v>
      </c>
      <c r="BZ43" s="5">
        <v>548</v>
      </c>
      <c r="CA43" s="5">
        <v>17</v>
      </c>
      <c r="CB43" s="5">
        <v>0.96</v>
      </c>
      <c r="CC43" s="5">
        <v>0.03</v>
      </c>
      <c r="CD43" s="2">
        <v>0</v>
      </c>
      <c r="CE43" s="2">
        <v>0</v>
      </c>
      <c r="CF43" s="2">
        <v>0</v>
      </c>
      <c r="CG43" s="2">
        <v>0</v>
      </c>
      <c r="CH43" s="5">
        <v>49</v>
      </c>
      <c r="CI43" s="5">
        <v>41</v>
      </c>
      <c r="CJ43" s="5">
        <v>73</v>
      </c>
      <c r="CK43" s="5">
        <v>10</v>
      </c>
      <c r="CL43" s="5">
        <v>26</v>
      </c>
      <c r="CM43" s="5">
        <v>1</v>
      </c>
      <c r="CN43" s="5">
        <v>1</v>
      </c>
      <c r="CO43" s="2">
        <v>0</v>
      </c>
      <c r="CP43" s="2">
        <v>0</v>
      </c>
      <c r="CQ43" s="2">
        <v>0</v>
      </c>
      <c r="CR43" s="2">
        <v>0</v>
      </c>
      <c r="CS43" s="5">
        <v>0.34116999999999997</v>
      </c>
      <c r="CT43" s="5">
        <v>4.7370000000000002E-2</v>
      </c>
      <c r="CU43" s="2" t="s">
        <v>142</v>
      </c>
    </row>
    <row r="44" spans="1:99" s="2" customFormat="1" x14ac:dyDescent="0.25">
      <c r="A44" s="2" t="s">
        <v>327</v>
      </c>
      <c r="C44" s="2" t="s">
        <v>328</v>
      </c>
      <c r="D44" s="2">
        <v>1930</v>
      </c>
      <c r="E44" s="2">
        <f t="shared" si="24"/>
        <v>85</v>
      </c>
      <c r="F44" s="2">
        <v>0</v>
      </c>
      <c r="G44" s="2">
        <v>16</v>
      </c>
      <c r="H44" s="2">
        <v>0</v>
      </c>
      <c r="I44" s="2">
        <v>7691</v>
      </c>
      <c r="J44" s="2">
        <v>7691</v>
      </c>
      <c r="K44" s="2">
        <v>7691</v>
      </c>
      <c r="L44" s="2">
        <f t="shared" si="1"/>
        <v>335019190.90000004</v>
      </c>
      <c r="M44" s="2">
        <v>1178</v>
      </c>
      <c r="N44" s="2">
        <f t="shared" si="2"/>
        <v>51313680</v>
      </c>
      <c r="O44" s="2">
        <f t="shared" si="3"/>
        <v>1.8406250000000002</v>
      </c>
      <c r="P44" s="2">
        <f t="shared" si="4"/>
        <v>4767201.08</v>
      </c>
      <c r="Q44" s="2">
        <f t="shared" si="5"/>
        <v>4.7672010800000004</v>
      </c>
      <c r="R44" s="2">
        <v>40</v>
      </c>
      <c r="S44" s="2">
        <f t="shared" si="6"/>
        <v>103.5996</v>
      </c>
      <c r="T44" s="2">
        <f t="shared" si="7"/>
        <v>25600</v>
      </c>
      <c r="U44" s="2">
        <f t="shared" si="8"/>
        <v>1115200000</v>
      </c>
      <c r="V44" s="2">
        <v>55517.142924</v>
      </c>
      <c r="W44" s="2">
        <f t="shared" si="9"/>
        <v>16.921625163235198</v>
      </c>
      <c r="X44" s="2">
        <f t="shared" si="10"/>
        <v>10.514613766948056</v>
      </c>
      <c r="Y44" s="2">
        <f t="shared" si="11"/>
        <v>2.1862772034008833</v>
      </c>
      <c r="Z44" s="2">
        <f t="shared" si="12"/>
        <v>6.5288474905717155</v>
      </c>
      <c r="AA44" s="2">
        <f t="shared" si="13"/>
        <v>1.7837219109527829</v>
      </c>
      <c r="AB44" s="2" t="e">
        <f t="shared" si="14"/>
        <v>#DIV/0!</v>
      </c>
      <c r="AC44" s="2">
        <v>0</v>
      </c>
      <c r="AD44" s="2" t="e">
        <f t="shared" si="15"/>
        <v>#DIV/0!</v>
      </c>
      <c r="AE44" s="2">
        <v>10.988200000000001</v>
      </c>
      <c r="AF44" s="2">
        <f t="shared" si="16"/>
        <v>21.731748726655347</v>
      </c>
      <c r="AG44" s="2">
        <f t="shared" si="17"/>
        <v>8.077284716251025E-2</v>
      </c>
      <c r="AH44" s="2">
        <f t="shared" si="18"/>
        <v>0.50251444162636427</v>
      </c>
      <c r="AI44" s="2">
        <f t="shared" si="19"/>
        <v>335019190.90000004</v>
      </c>
      <c r="AJ44" s="2">
        <f t="shared" si="20"/>
        <v>9486694.6799999997</v>
      </c>
      <c r="AK44" s="2">
        <f t="shared" si="21"/>
        <v>9.4866946799999994</v>
      </c>
      <c r="AL44" s="2" t="s">
        <v>329</v>
      </c>
      <c r="AM44" s="2" t="s">
        <v>134</v>
      </c>
      <c r="AN44" s="2" t="s">
        <v>330</v>
      </c>
      <c r="AO44" s="2" t="s">
        <v>331</v>
      </c>
      <c r="AP44" s="2" t="s">
        <v>332</v>
      </c>
      <c r="AQ44" s="2" t="s">
        <v>300</v>
      </c>
      <c r="AR44" s="2" t="s">
        <v>333</v>
      </c>
      <c r="AS44" s="2">
        <v>1</v>
      </c>
      <c r="AT44" s="2" t="s">
        <v>334</v>
      </c>
      <c r="AU44" s="2" t="s">
        <v>335</v>
      </c>
      <c r="AV44" s="2">
        <v>8</v>
      </c>
      <c r="AW44" s="5">
        <v>90</v>
      </c>
      <c r="AX44" s="5">
        <v>10</v>
      </c>
      <c r="AY44" s="2">
        <v>0</v>
      </c>
      <c r="AZ44" s="5">
        <v>8.9</v>
      </c>
      <c r="BA44" s="5">
        <v>1.7</v>
      </c>
      <c r="BB44" s="2">
        <v>0</v>
      </c>
      <c r="BC44" s="2">
        <v>0</v>
      </c>
      <c r="BD44" s="2">
        <v>0</v>
      </c>
      <c r="BE44" s="2">
        <v>0</v>
      </c>
      <c r="BF44" s="5">
        <v>22.4</v>
      </c>
      <c r="BG44" s="5">
        <v>24.5</v>
      </c>
      <c r="BH44" s="5">
        <v>34.9</v>
      </c>
      <c r="BI44" s="5">
        <v>0.4</v>
      </c>
      <c r="BJ44" s="2">
        <v>0</v>
      </c>
      <c r="BK44" s="2">
        <v>0</v>
      </c>
      <c r="BL44" s="5">
        <v>0.1</v>
      </c>
      <c r="BM44" s="2">
        <v>0</v>
      </c>
      <c r="BN44" s="5">
        <v>7</v>
      </c>
      <c r="BO44" s="5">
        <v>8077</v>
      </c>
      <c r="BP44" s="5">
        <v>491</v>
      </c>
      <c r="BQ44" s="5">
        <v>139</v>
      </c>
      <c r="BR44" s="5">
        <v>8</v>
      </c>
      <c r="BS44" s="5">
        <v>0.22</v>
      </c>
      <c r="BT44" s="5">
        <v>0.01</v>
      </c>
      <c r="BU44" s="5">
        <v>10530</v>
      </c>
      <c r="BV44" s="5">
        <v>182</v>
      </c>
      <c r="BW44" s="5">
        <v>0.28999999999999998</v>
      </c>
      <c r="BX44" s="5">
        <v>13353</v>
      </c>
      <c r="BY44" s="5">
        <v>150</v>
      </c>
      <c r="BZ44" s="5">
        <v>230</v>
      </c>
      <c r="CA44" s="5">
        <v>3</v>
      </c>
      <c r="CB44" s="5">
        <v>1.42</v>
      </c>
      <c r="CC44" s="5">
        <v>0.02</v>
      </c>
      <c r="CD44" s="2">
        <v>0</v>
      </c>
      <c r="CE44" s="2">
        <v>0</v>
      </c>
      <c r="CF44" s="2">
        <v>0</v>
      </c>
      <c r="CG44" s="2">
        <v>0</v>
      </c>
      <c r="CH44" s="5">
        <v>48</v>
      </c>
      <c r="CI44" s="5">
        <v>39</v>
      </c>
      <c r="CJ44" s="5">
        <v>71</v>
      </c>
      <c r="CK44" s="5">
        <v>13</v>
      </c>
      <c r="CL44" s="5">
        <v>29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5">
        <v>0.12822</v>
      </c>
      <c r="CT44" s="2">
        <v>0</v>
      </c>
      <c r="CU44" s="2" t="s">
        <v>142</v>
      </c>
    </row>
    <row r="45" spans="1:99" s="2" customFormat="1" x14ac:dyDescent="0.25">
      <c r="A45" s="2" t="s">
        <v>336</v>
      </c>
      <c r="C45" s="2" t="s">
        <v>337</v>
      </c>
      <c r="D45" s="2">
        <v>1937</v>
      </c>
      <c r="E45" s="2">
        <f t="shared" si="24"/>
        <v>78</v>
      </c>
      <c r="F45" s="2">
        <v>0</v>
      </c>
      <c r="G45" s="2">
        <v>30</v>
      </c>
      <c r="H45" s="2">
        <v>6680</v>
      </c>
      <c r="I45" s="2">
        <v>30490</v>
      </c>
      <c r="J45" s="2">
        <v>30490</v>
      </c>
      <c r="K45" s="2">
        <v>30490</v>
      </c>
      <c r="L45" s="2">
        <f t="shared" si="1"/>
        <v>1328141351</v>
      </c>
      <c r="M45" s="2">
        <v>2786</v>
      </c>
      <c r="N45" s="2">
        <f t="shared" si="2"/>
        <v>121358160</v>
      </c>
      <c r="O45" s="2">
        <f t="shared" si="3"/>
        <v>4.3531250000000004</v>
      </c>
      <c r="P45" s="2">
        <f t="shared" si="4"/>
        <v>11274551.960000001</v>
      </c>
      <c r="Q45" s="2">
        <f t="shared" si="5"/>
        <v>11.27455196</v>
      </c>
      <c r="R45" s="2">
        <v>40</v>
      </c>
      <c r="S45" s="2">
        <f t="shared" si="6"/>
        <v>103.5996</v>
      </c>
      <c r="T45" s="2">
        <f t="shared" si="7"/>
        <v>25600</v>
      </c>
      <c r="U45" s="2">
        <f t="shared" si="8"/>
        <v>1115200000</v>
      </c>
      <c r="V45" s="2">
        <v>194794.99916000001</v>
      </c>
      <c r="W45" s="2">
        <f t="shared" si="9"/>
        <v>59.373515743967999</v>
      </c>
      <c r="X45" s="2">
        <f t="shared" si="10"/>
        <v>36.893004070909043</v>
      </c>
      <c r="Y45" s="2">
        <f t="shared" si="11"/>
        <v>4.9881328421144007</v>
      </c>
      <c r="Z45" s="2">
        <f t="shared" si="12"/>
        <v>10.943980619020591</v>
      </c>
      <c r="AA45" s="2">
        <f t="shared" si="13"/>
        <v>1.5787131611394023</v>
      </c>
      <c r="AB45" s="2" t="e">
        <f t="shared" si="14"/>
        <v>#DIV/0!</v>
      </c>
      <c r="AC45" s="2">
        <v>0</v>
      </c>
      <c r="AD45" s="2" t="e">
        <f t="shared" si="15"/>
        <v>#DIV/0!</v>
      </c>
      <c r="AE45" s="2" t="s">
        <v>134</v>
      </c>
      <c r="AF45" s="2">
        <f t="shared" si="16"/>
        <v>9.1888011486001435</v>
      </c>
      <c r="AG45" s="2">
        <f t="shared" si="17"/>
        <v>8.8041264629317911E-2</v>
      </c>
      <c r="AH45" s="2">
        <f t="shared" si="18"/>
        <v>0.29978490143579462</v>
      </c>
      <c r="AI45" s="2">
        <f t="shared" si="19"/>
        <v>1328141351</v>
      </c>
      <c r="AJ45" s="2">
        <f t="shared" si="20"/>
        <v>37608805.200000003</v>
      </c>
      <c r="AK45" s="2">
        <f t="shared" si="21"/>
        <v>37.608805200000006</v>
      </c>
      <c r="AL45" s="2" t="s">
        <v>338</v>
      </c>
      <c r="AM45" s="2" t="s">
        <v>134</v>
      </c>
      <c r="AN45" s="2" t="s">
        <v>339</v>
      </c>
      <c r="AO45" s="2" t="s">
        <v>340</v>
      </c>
      <c r="AP45" s="2" t="s">
        <v>134</v>
      </c>
      <c r="AQ45" s="2" t="s">
        <v>134</v>
      </c>
      <c r="AR45" s="2" t="s">
        <v>134</v>
      </c>
      <c r="AS45" s="2">
        <v>0</v>
      </c>
      <c r="AT45" s="2" t="s">
        <v>134</v>
      </c>
      <c r="AU45" s="2" t="s">
        <v>134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142</v>
      </c>
    </row>
    <row r="46" spans="1:99" s="2" customFormat="1" x14ac:dyDescent="0.25">
      <c r="A46" s="2" t="s">
        <v>341</v>
      </c>
      <c r="C46" s="2" t="s">
        <v>342</v>
      </c>
      <c r="D46" s="2">
        <v>1981</v>
      </c>
      <c r="E46" s="2">
        <f t="shared" si="24"/>
        <v>34</v>
      </c>
      <c r="F46" s="2">
        <v>0</v>
      </c>
      <c r="G46" s="2">
        <v>16</v>
      </c>
      <c r="H46" s="2">
        <v>14750</v>
      </c>
      <c r="I46" s="2">
        <v>42516</v>
      </c>
      <c r="J46" s="2">
        <v>42516</v>
      </c>
      <c r="K46" s="2">
        <v>42516</v>
      </c>
      <c r="L46" s="2">
        <f t="shared" si="1"/>
        <v>1851992708.4000001</v>
      </c>
      <c r="M46" s="2">
        <v>5728</v>
      </c>
      <c r="N46" s="2">
        <f t="shared" si="2"/>
        <v>249511680</v>
      </c>
      <c r="O46" s="2">
        <f t="shared" si="3"/>
        <v>8.9500000000000011</v>
      </c>
      <c r="P46" s="2">
        <f t="shared" si="4"/>
        <v>23180414.080000002</v>
      </c>
      <c r="Q46" s="2">
        <f t="shared" si="5"/>
        <v>23.180414080000002</v>
      </c>
      <c r="R46" s="2">
        <v>177.5</v>
      </c>
      <c r="S46" s="2">
        <f t="shared" si="6"/>
        <v>459.72322499999996</v>
      </c>
      <c r="T46" s="2">
        <f t="shared" si="7"/>
        <v>113600</v>
      </c>
      <c r="U46" s="2">
        <f t="shared" si="8"/>
        <v>4948700000</v>
      </c>
      <c r="V46" s="2">
        <v>167669.61158</v>
      </c>
      <c r="W46" s="2">
        <f t="shared" si="9"/>
        <v>51.105697609583999</v>
      </c>
      <c r="X46" s="2">
        <f t="shared" si="10"/>
        <v>31.755618415582521</v>
      </c>
      <c r="Y46" s="2">
        <f t="shared" si="11"/>
        <v>2.9943572738171369</v>
      </c>
      <c r="Z46" s="2">
        <f t="shared" si="12"/>
        <v>7.4224689938362811</v>
      </c>
      <c r="AA46" s="2">
        <f t="shared" si="13"/>
        <v>0.97450665754913857</v>
      </c>
      <c r="AB46" s="2" t="e">
        <f t="shared" si="14"/>
        <v>#DIV/0!</v>
      </c>
      <c r="AC46" s="2">
        <v>0</v>
      </c>
      <c r="AD46" s="2" t="e">
        <f t="shared" si="15"/>
        <v>#DIV/0!</v>
      </c>
      <c r="AE46" s="2">
        <v>260.82499999999999</v>
      </c>
      <c r="AF46" s="2">
        <f t="shared" si="16"/>
        <v>19.83240223463687</v>
      </c>
      <c r="AG46" s="2">
        <f t="shared" si="17"/>
        <v>4.1643612855070379E-2</v>
      </c>
      <c r="AH46" s="2">
        <f t="shared" si="18"/>
        <v>0.44201466572818143</v>
      </c>
      <c r="AI46" s="2">
        <f t="shared" si="19"/>
        <v>1851992708.4000001</v>
      </c>
      <c r="AJ46" s="2">
        <f t="shared" si="20"/>
        <v>52442635.68</v>
      </c>
      <c r="AK46" s="2">
        <f t="shared" si="21"/>
        <v>52.442635680000002</v>
      </c>
      <c r="AL46" s="2" t="s">
        <v>343</v>
      </c>
      <c r="AM46" s="2" t="s">
        <v>134</v>
      </c>
      <c r="AN46" s="2" t="s">
        <v>344</v>
      </c>
      <c r="AO46" s="2" t="s">
        <v>345</v>
      </c>
      <c r="AP46" s="2" t="s">
        <v>346</v>
      </c>
      <c r="AQ46" s="2" t="s">
        <v>300</v>
      </c>
      <c r="AR46" s="2" t="s">
        <v>347</v>
      </c>
      <c r="AS46" s="2">
        <v>3</v>
      </c>
      <c r="AT46" s="2" t="s">
        <v>348</v>
      </c>
      <c r="AU46" s="2" t="s">
        <v>349</v>
      </c>
      <c r="AV46" s="2">
        <v>8</v>
      </c>
      <c r="AW46" s="5">
        <v>10</v>
      </c>
      <c r="AX46" s="5">
        <v>86</v>
      </c>
      <c r="AY46" s="5">
        <v>4</v>
      </c>
      <c r="AZ46" s="5">
        <v>8</v>
      </c>
      <c r="BA46" s="5">
        <v>2.9</v>
      </c>
      <c r="BB46" s="2">
        <v>0</v>
      </c>
      <c r="BC46" s="2">
        <v>0</v>
      </c>
      <c r="BD46" s="2">
        <v>0</v>
      </c>
      <c r="BE46" s="2">
        <v>0</v>
      </c>
      <c r="BF46" s="5">
        <v>22.3</v>
      </c>
      <c r="BG46" s="5">
        <v>34.1</v>
      </c>
      <c r="BH46" s="5">
        <v>29.9</v>
      </c>
      <c r="BI46" s="5">
        <v>0.3</v>
      </c>
      <c r="BJ46" s="2">
        <v>0</v>
      </c>
      <c r="BK46" s="2">
        <v>0</v>
      </c>
      <c r="BL46" s="2">
        <v>0</v>
      </c>
      <c r="BM46" s="2">
        <v>0</v>
      </c>
      <c r="BN46" s="5">
        <v>2.5</v>
      </c>
      <c r="BO46" s="5">
        <v>46834</v>
      </c>
      <c r="BP46" s="5">
        <v>3427</v>
      </c>
      <c r="BQ46" s="5">
        <v>97</v>
      </c>
      <c r="BR46" s="5">
        <v>7</v>
      </c>
      <c r="BS46" s="5">
        <v>0.17</v>
      </c>
      <c r="BT46" s="5">
        <v>0.01</v>
      </c>
      <c r="BU46" s="5">
        <v>61534</v>
      </c>
      <c r="BV46" s="5">
        <v>127</v>
      </c>
      <c r="BW46" s="5">
        <v>0.22</v>
      </c>
      <c r="BX46" s="5">
        <v>144353</v>
      </c>
      <c r="BY46" s="5">
        <v>5067</v>
      </c>
      <c r="BZ46" s="5">
        <v>299</v>
      </c>
      <c r="CA46" s="5">
        <v>10</v>
      </c>
      <c r="CB46" s="5">
        <v>0.64</v>
      </c>
      <c r="CC46" s="5">
        <v>0.02</v>
      </c>
      <c r="CD46" s="2">
        <v>0</v>
      </c>
      <c r="CE46" s="2">
        <v>0</v>
      </c>
      <c r="CF46" s="2">
        <v>0</v>
      </c>
      <c r="CG46" s="2">
        <v>0</v>
      </c>
      <c r="CH46" s="5">
        <v>50</v>
      </c>
      <c r="CI46" s="5">
        <v>44</v>
      </c>
      <c r="CJ46" s="5">
        <v>77</v>
      </c>
      <c r="CK46" s="5">
        <v>6</v>
      </c>
      <c r="CL46" s="5">
        <v>22</v>
      </c>
      <c r="CM46" s="2">
        <v>0</v>
      </c>
      <c r="CN46" s="5">
        <v>1</v>
      </c>
      <c r="CO46" s="2">
        <v>0</v>
      </c>
      <c r="CP46" s="2">
        <v>0</v>
      </c>
      <c r="CQ46" s="2">
        <v>0</v>
      </c>
      <c r="CR46" s="2">
        <v>0</v>
      </c>
      <c r="CS46" s="5">
        <v>0.33948</v>
      </c>
      <c r="CT46" s="5">
        <v>4.7199999999999999E-2</v>
      </c>
      <c r="CU46" s="2" t="s">
        <v>142</v>
      </c>
    </row>
    <row r="47" spans="1:99" s="2" customFormat="1" x14ac:dyDescent="0.25">
      <c r="A47" s="2" t="s">
        <v>350</v>
      </c>
      <c r="C47" s="2" t="s">
        <v>351</v>
      </c>
      <c r="D47" s="2">
        <v>1914</v>
      </c>
      <c r="E47" s="2">
        <f t="shared" si="24"/>
        <v>101</v>
      </c>
      <c r="F47" s="2">
        <v>0</v>
      </c>
      <c r="G47" s="2">
        <v>16.5</v>
      </c>
      <c r="H47" s="2">
        <v>0</v>
      </c>
      <c r="I47" s="2">
        <v>10537</v>
      </c>
      <c r="J47" s="2">
        <v>10537</v>
      </c>
      <c r="K47" s="2">
        <v>10537</v>
      </c>
      <c r="L47" s="2">
        <f t="shared" si="1"/>
        <v>458990666.30000001</v>
      </c>
      <c r="M47" s="2">
        <v>1600</v>
      </c>
      <c r="N47" s="2">
        <f t="shared" si="2"/>
        <v>69696000</v>
      </c>
      <c r="O47" s="2">
        <f t="shared" si="3"/>
        <v>2.5</v>
      </c>
      <c r="P47" s="2">
        <f t="shared" si="4"/>
        <v>6474976</v>
      </c>
      <c r="Q47" s="2">
        <f t="shared" si="5"/>
        <v>6.4749760000000007</v>
      </c>
      <c r="R47" s="2">
        <v>60</v>
      </c>
      <c r="S47" s="2">
        <f t="shared" si="6"/>
        <v>155.39939999999999</v>
      </c>
      <c r="T47" s="2">
        <f t="shared" si="7"/>
        <v>38400</v>
      </c>
      <c r="U47" s="2">
        <f t="shared" si="8"/>
        <v>1672800000</v>
      </c>
      <c r="V47" s="2">
        <v>78415.043848999994</v>
      </c>
      <c r="W47" s="2">
        <f t="shared" si="9"/>
        <v>23.900905365175198</v>
      </c>
      <c r="X47" s="2">
        <f t="shared" si="10"/>
        <v>14.851338814737506</v>
      </c>
      <c r="Y47" s="2">
        <f t="shared" si="11"/>
        <v>2.6496600756257753</v>
      </c>
      <c r="Z47" s="2">
        <f t="shared" si="12"/>
        <v>6.5856098814853077</v>
      </c>
      <c r="AA47" s="2">
        <f t="shared" si="13"/>
        <v>1.8389302637532698</v>
      </c>
      <c r="AB47" s="2" t="e">
        <f t="shared" si="14"/>
        <v>#DIV/0!</v>
      </c>
      <c r="AC47" s="2">
        <v>0</v>
      </c>
      <c r="AD47" s="2" t="e">
        <f t="shared" si="15"/>
        <v>#DIV/0!</v>
      </c>
      <c r="AE47" s="2">
        <v>6.3616000000000001</v>
      </c>
      <c r="AF47" s="2">
        <f t="shared" si="16"/>
        <v>24</v>
      </c>
      <c r="AG47" s="2">
        <f t="shared" si="17"/>
        <v>6.9909713444722507E-2</v>
      </c>
      <c r="AH47" s="2">
        <f t="shared" si="18"/>
        <v>0.49818319187294152</v>
      </c>
      <c r="AI47" s="2">
        <f t="shared" si="19"/>
        <v>458990666.30000001</v>
      </c>
      <c r="AJ47" s="2">
        <f t="shared" si="20"/>
        <v>12997178.76</v>
      </c>
      <c r="AK47" s="2">
        <f t="shared" si="21"/>
        <v>12.997178760000001</v>
      </c>
      <c r="AL47" s="2" t="s">
        <v>352</v>
      </c>
      <c r="AM47" s="2" t="s">
        <v>134</v>
      </c>
      <c r="AN47" s="2" t="s">
        <v>353</v>
      </c>
      <c r="AO47" s="2" t="s">
        <v>354</v>
      </c>
      <c r="AP47" s="2" t="s">
        <v>349</v>
      </c>
      <c r="AQ47" s="2" t="s">
        <v>300</v>
      </c>
      <c r="AR47" s="2" t="s">
        <v>355</v>
      </c>
      <c r="AS47" s="2">
        <v>1</v>
      </c>
      <c r="AT47" s="2" t="s">
        <v>356</v>
      </c>
      <c r="AU47" s="2" t="s">
        <v>357</v>
      </c>
      <c r="AV47" s="2">
        <v>8</v>
      </c>
      <c r="AW47" s="5">
        <v>19</v>
      </c>
      <c r="AX47" s="5">
        <v>76</v>
      </c>
      <c r="AY47" s="5">
        <v>5</v>
      </c>
      <c r="AZ47" s="5">
        <v>5.0999999999999996</v>
      </c>
      <c r="BA47" s="5">
        <v>3.7</v>
      </c>
      <c r="BB47" s="2">
        <v>0</v>
      </c>
      <c r="BC47" s="2">
        <v>0</v>
      </c>
      <c r="BD47" s="2">
        <v>0</v>
      </c>
      <c r="BE47" s="2">
        <v>0</v>
      </c>
      <c r="BF47" s="5">
        <v>19.8</v>
      </c>
      <c r="BG47" s="5">
        <v>36.5</v>
      </c>
      <c r="BH47" s="5">
        <v>30.8</v>
      </c>
      <c r="BI47" s="5">
        <v>0.4</v>
      </c>
      <c r="BJ47" s="2">
        <v>0</v>
      </c>
      <c r="BK47" s="2">
        <v>0</v>
      </c>
      <c r="BL47" s="5">
        <v>0.1</v>
      </c>
      <c r="BM47" s="2">
        <v>0</v>
      </c>
      <c r="BN47" s="5">
        <v>3.4</v>
      </c>
      <c r="BO47" s="5">
        <v>20403</v>
      </c>
      <c r="BP47" s="5">
        <v>1457</v>
      </c>
      <c r="BQ47" s="5">
        <v>129</v>
      </c>
      <c r="BR47" s="5">
        <v>9</v>
      </c>
      <c r="BS47" s="5">
        <v>0.22</v>
      </c>
      <c r="BT47" s="5">
        <v>0.02</v>
      </c>
      <c r="BU47" s="5">
        <v>26830</v>
      </c>
      <c r="BV47" s="5">
        <v>170</v>
      </c>
      <c r="BW47" s="5">
        <v>0.3</v>
      </c>
      <c r="BX47" s="5">
        <v>18121</v>
      </c>
      <c r="BY47" s="5">
        <v>156</v>
      </c>
      <c r="BZ47" s="5">
        <v>115</v>
      </c>
      <c r="CA47" s="5">
        <v>1</v>
      </c>
      <c r="CB47" s="5">
        <v>3.45</v>
      </c>
      <c r="CC47" s="5">
        <v>0.03</v>
      </c>
      <c r="CD47" s="2">
        <v>0</v>
      </c>
      <c r="CE47" s="2">
        <v>0</v>
      </c>
      <c r="CF47" s="2">
        <v>0</v>
      </c>
      <c r="CG47" s="2">
        <v>0</v>
      </c>
      <c r="CH47" s="5">
        <v>49</v>
      </c>
      <c r="CI47" s="5">
        <v>44</v>
      </c>
      <c r="CJ47" s="5">
        <v>83</v>
      </c>
      <c r="CK47" s="5">
        <v>7</v>
      </c>
      <c r="CL47" s="5">
        <v>16</v>
      </c>
      <c r="CM47" s="2">
        <v>0</v>
      </c>
      <c r="CN47" s="5">
        <v>1</v>
      </c>
      <c r="CO47" s="2">
        <v>0</v>
      </c>
      <c r="CP47" s="2">
        <v>0</v>
      </c>
      <c r="CQ47" s="2">
        <v>0</v>
      </c>
      <c r="CR47" s="2">
        <v>0</v>
      </c>
      <c r="CS47" s="5">
        <v>3.798E-2</v>
      </c>
      <c r="CT47" s="2">
        <v>0</v>
      </c>
      <c r="CU47" s="2" t="s">
        <v>142</v>
      </c>
    </row>
    <row r="48" spans="1:99" s="2" customFormat="1" x14ac:dyDescent="0.25">
      <c r="A48" s="2" t="s">
        <v>358</v>
      </c>
      <c r="C48" s="2" t="s">
        <v>359</v>
      </c>
      <c r="D48" s="2">
        <v>1930</v>
      </c>
      <c r="E48" s="2">
        <f t="shared" si="24"/>
        <v>85</v>
      </c>
      <c r="F48" s="2">
        <v>0</v>
      </c>
      <c r="G48" s="2">
        <v>18.8</v>
      </c>
      <c r="H48" s="2">
        <v>0</v>
      </c>
      <c r="I48" s="2">
        <v>3857</v>
      </c>
      <c r="J48" s="2">
        <v>3857</v>
      </c>
      <c r="K48" s="2">
        <v>3857</v>
      </c>
      <c r="L48" s="2">
        <f t="shared" si="1"/>
        <v>168010534.30000001</v>
      </c>
      <c r="M48" s="2">
        <v>371</v>
      </c>
      <c r="N48" s="2">
        <f t="shared" si="2"/>
        <v>16160760</v>
      </c>
      <c r="O48" s="2">
        <f t="shared" si="3"/>
        <v>0.57968750000000002</v>
      </c>
      <c r="P48" s="2">
        <f t="shared" si="4"/>
        <v>1501385.06</v>
      </c>
      <c r="Q48" s="2">
        <f t="shared" si="5"/>
        <v>1.50138506</v>
      </c>
      <c r="R48" s="2">
        <v>43</v>
      </c>
      <c r="S48" s="2">
        <f t="shared" si="6"/>
        <v>111.36957</v>
      </c>
      <c r="T48" s="2">
        <f t="shared" si="7"/>
        <v>27520</v>
      </c>
      <c r="U48" s="2">
        <f t="shared" si="8"/>
        <v>1198840000</v>
      </c>
      <c r="V48" s="2">
        <v>173093.81013999999</v>
      </c>
      <c r="W48" s="2">
        <f t="shared" si="9"/>
        <v>52.758993330671991</v>
      </c>
      <c r="X48" s="2">
        <f t="shared" si="10"/>
        <v>32.782929077655162</v>
      </c>
      <c r="Y48" s="2">
        <f t="shared" si="11"/>
        <v>12.146337562118383</v>
      </c>
      <c r="Z48" s="2">
        <f t="shared" si="12"/>
        <v>10.396202548642515</v>
      </c>
      <c r="AA48" s="2">
        <f t="shared" si="13"/>
        <v>11.089571092412283</v>
      </c>
      <c r="AB48" s="2" t="e">
        <f t="shared" si="14"/>
        <v>#DIV/0!</v>
      </c>
      <c r="AC48" s="2">
        <v>0</v>
      </c>
      <c r="AD48" s="2" t="e">
        <f t="shared" si="15"/>
        <v>#DIV/0!</v>
      </c>
      <c r="AE48" s="2">
        <v>248.68</v>
      </c>
      <c r="AF48" s="2">
        <f t="shared" si="16"/>
        <v>74.177897574123989</v>
      </c>
      <c r="AG48" s="2">
        <f t="shared" si="17"/>
        <v>0.22918663614958071</v>
      </c>
      <c r="AH48" s="2">
        <f t="shared" si="18"/>
        <v>0.31558063012313381</v>
      </c>
      <c r="AI48" s="2">
        <f t="shared" si="19"/>
        <v>168010534.30000001</v>
      </c>
      <c r="AJ48" s="2">
        <f t="shared" si="20"/>
        <v>4757532.3600000003</v>
      </c>
      <c r="AK48" s="2">
        <f t="shared" si="21"/>
        <v>4.7575323599999999</v>
      </c>
      <c r="AL48" s="2" t="s">
        <v>360</v>
      </c>
      <c r="AM48" s="2" t="s">
        <v>134</v>
      </c>
      <c r="AN48" s="2" t="s">
        <v>361</v>
      </c>
      <c r="AO48" s="2" t="s">
        <v>362</v>
      </c>
      <c r="AP48" s="2" t="s">
        <v>363</v>
      </c>
      <c r="AQ48" s="2" t="s">
        <v>300</v>
      </c>
      <c r="AR48" s="2" t="s">
        <v>364</v>
      </c>
      <c r="AS48" s="2">
        <v>2</v>
      </c>
      <c r="AT48" s="2" t="s">
        <v>365</v>
      </c>
      <c r="AU48" s="2" t="s">
        <v>366</v>
      </c>
      <c r="AV48" s="2">
        <v>8</v>
      </c>
      <c r="AW48" s="5">
        <v>54</v>
      </c>
      <c r="AX48" s="5">
        <v>36</v>
      </c>
      <c r="AY48" s="5">
        <v>10</v>
      </c>
      <c r="AZ48" s="5">
        <v>3.2</v>
      </c>
      <c r="BA48" s="5">
        <v>1.7</v>
      </c>
      <c r="BB48" s="2">
        <v>0</v>
      </c>
      <c r="BC48" s="2">
        <v>0</v>
      </c>
      <c r="BD48" s="2">
        <v>0</v>
      </c>
      <c r="BE48" s="2">
        <v>0</v>
      </c>
      <c r="BF48" s="5">
        <v>48.5</v>
      </c>
      <c r="BG48" s="5">
        <v>15.5</v>
      </c>
      <c r="BH48" s="5">
        <v>27</v>
      </c>
      <c r="BI48" s="5">
        <v>1.1000000000000001</v>
      </c>
      <c r="BJ48" s="2">
        <v>0</v>
      </c>
      <c r="BK48" s="2">
        <v>0</v>
      </c>
      <c r="BL48" s="5">
        <v>0.2</v>
      </c>
      <c r="BM48" s="2">
        <v>0</v>
      </c>
      <c r="BN48" s="5">
        <v>2.9</v>
      </c>
      <c r="BO48" s="5">
        <v>48405</v>
      </c>
      <c r="BP48" s="5">
        <v>3536</v>
      </c>
      <c r="BQ48" s="5">
        <v>102</v>
      </c>
      <c r="BR48" s="5">
        <v>7</v>
      </c>
      <c r="BS48" s="5">
        <v>0.17</v>
      </c>
      <c r="BT48" s="5">
        <v>0.01</v>
      </c>
      <c r="BU48" s="5">
        <v>64423</v>
      </c>
      <c r="BV48" s="5">
        <v>135</v>
      </c>
      <c r="BW48" s="5">
        <v>0.23</v>
      </c>
      <c r="BX48" s="5">
        <v>254286</v>
      </c>
      <c r="BY48" s="5">
        <v>5461</v>
      </c>
      <c r="BZ48" s="5">
        <v>534</v>
      </c>
      <c r="CA48" s="5">
        <v>11</v>
      </c>
      <c r="CB48" s="5">
        <v>1.1599999999999999</v>
      </c>
      <c r="CC48" s="5">
        <v>0.03</v>
      </c>
      <c r="CD48" s="2">
        <v>0</v>
      </c>
      <c r="CE48" s="2">
        <v>0</v>
      </c>
      <c r="CF48" s="2">
        <v>0</v>
      </c>
      <c r="CG48" s="2">
        <v>0</v>
      </c>
      <c r="CH48" s="5">
        <v>51</v>
      </c>
      <c r="CI48" s="5">
        <v>44</v>
      </c>
      <c r="CJ48" s="5">
        <v>86</v>
      </c>
      <c r="CK48" s="5">
        <v>5</v>
      </c>
      <c r="CL48" s="5">
        <v>12</v>
      </c>
      <c r="CM48" s="2">
        <v>0</v>
      </c>
      <c r="CN48" s="5">
        <v>1</v>
      </c>
      <c r="CO48" s="2">
        <v>0</v>
      </c>
      <c r="CP48" s="2">
        <v>0</v>
      </c>
      <c r="CQ48" s="2">
        <v>0</v>
      </c>
      <c r="CR48" s="2">
        <v>0</v>
      </c>
      <c r="CS48" s="5">
        <v>0.26932</v>
      </c>
      <c r="CT48" s="5">
        <v>1.3979999999999999E-2</v>
      </c>
      <c r="CU48" s="2" t="s">
        <v>142</v>
      </c>
    </row>
    <row r="49" spans="1:99" s="2" customFormat="1" x14ac:dyDescent="0.25">
      <c r="A49" s="2" t="s">
        <v>367</v>
      </c>
      <c r="C49" s="2" t="s">
        <v>368</v>
      </c>
      <c r="D49" s="2">
        <v>1921</v>
      </c>
      <c r="E49" s="2">
        <f t="shared" si="24"/>
        <v>94</v>
      </c>
      <c r="F49" s="2">
        <v>0</v>
      </c>
      <c r="G49" s="2">
        <v>50</v>
      </c>
      <c r="H49" s="2">
        <v>10060</v>
      </c>
      <c r="I49" s="2">
        <v>21670</v>
      </c>
      <c r="J49" s="2">
        <v>21670</v>
      </c>
      <c r="K49" s="2">
        <v>21670</v>
      </c>
      <c r="L49" s="2">
        <f t="shared" si="1"/>
        <v>943943033</v>
      </c>
      <c r="M49" s="2">
        <v>2521</v>
      </c>
      <c r="N49" s="2">
        <f t="shared" si="2"/>
        <v>109814760</v>
      </c>
      <c r="O49" s="2">
        <f t="shared" si="3"/>
        <v>3.9390625000000004</v>
      </c>
      <c r="P49" s="2">
        <f t="shared" si="4"/>
        <v>10202134.060000001</v>
      </c>
      <c r="Q49" s="2">
        <f t="shared" si="5"/>
        <v>10.202134060000001</v>
      </c>
      <c r="R49" s="2">
        <v>164</v>
      </c>
      <c r="S49" s="2">
        <f t="shared" si="6"/>
        <v>424.75835999999998</v>
      </c>
      <c r="T49" s="2">
        <f t="shared" si="7"/>
        <v>104960</v>
      </c>
      <c r="U49" s="2">
        <f t="shared" si="8"/>
        <v>4572320000</v>
      </c>
      <c r="W49" s="2">
        <f t="shared" si="9"/>
        <v>0</v>
      </c>
      <c r="X49" s="2">
        <f t="shared" si="10"/>
        <v>0</v>
      </c>
      <c r="Y49" s="2">
        <f t="shared" si="11"/>
        <v>0</v>
      </c>
      <c r="Z49" s="2">
        <f t="shared" si="12"/>
        <v>8.5957755860869707</v>
      </c>
      <c r="AA49" s="2">
        <f t="shared" si="13"/>
        <v>0</v>
      </c>
      <c r="AB49" s="2" t="e">
        <f t="shared" si="14"/>
        <v>#DIV/0!</v>
      </c>
      <c r="AC49" s="2">
        <v>0</v>
      </c>
      <c r="AD49" s="2" t="e">
        <f t="shared" si="15"/>
        <v>#DIV/0!</v>
      </c>
      <c r="AE49" s="2" t="s">
        <v>134</v>
      </c>
      <c r="AF49" s="2">
        <f t="shared" si="16"/>
        <v>41.634272114240382</v>
      </c>
      <c r="AG49" s="2">
        <f t="shared" si="17"/>
        <v>7.2694266489782208E-2</v>
      </c>
      <c r="AH49" s="2">
        <f t="shared" si="18"/>
        <v>0.38168052647845613</v>
      </c>
      <c r="AI49" s="2">
        <f t="shared" si="19"/>
        <v>943943033</v>
      </c>
      <c r="AJ49" s="2">
        <f t="shared" si="20"/>
        <v>26729511.600000001</v>
      </c>
      <c r="AK49" s="2">
        <f t="shared" si="21"/>
        <v>26.729511600000002</v>
      </c>
      <c r="AL49" s="2" t="s">
        <v>134</v>
      </c>
      <c r="AM49" s="2" t="s">
        <v>134</v>
      </c>
      <c r="AN49" s="2" t="s">
        <v>134</v>
      </c>
      <c r="AO49" s="2" t="s">
        <v>134</v>
      </c>
      <c r="AP49" s="2" t="s">
        <v>134</v>
      </c>
      <c r="AQ49" s="2" t="s">
        <v>134</v>
      </c>
      <c r="AR49" s="2" t="s">
        <v>134</v>
      </c>
      <c r="AS49" s="2">
        <v>0</v>
      </c>
      <c r="AT49" s="2" t="s">
        <v>134</v>
      </c>
      <c r="AU49" s="2" t="s">
        <v>134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 t="s">
        <v>142</v>
      </c>
    </row>
    <row r="50" spans="1:99" s="2" customFormat="1" x14ac:dyDescent="0.25">
      <c r="A50" s="2" t="s">
        <v>369</v>
      </c>
      <c r="C50" s="2" t="s">
        <v>370</v>
      </c>
      <c r="D50" s="2">
        <v>1967</v>
      </c>
      <c r="E50" s="2">
        <f t="shared" si="24"/>
        <v>48</v>
      </c>
      <c r="F50" s="2">
        <v>0</v>
      </c>
      <c r="G50" s="2">
        <v>16</v>
      </c>
      <c r="H50" s="2">
        <v>13400</v>
      </c>
      <c r="I50" s="2">
        <v>214470</v>
      </c>
      <c r="J50" s="2">
        <v>187100</v>
      </c>
      <c r="K50" s="2">
        <v>214470</v>
      </c>
      <c r="L50" s="2">
        <f t="shared" si="1"/>
        <v>9342291753</v>
      </c>
      <c r="M50" s="2">
        <v>20870</v>
      </c>
      <c r="N50" s="2">
        <f t="shared" si="2"/>
        <v>909097200</v>
      </c>
      <c r="O50" s="2">
        <f t="shared" si="3"/>
        <v>32.609375</v>
      </c>
      <c r="P50" s="2">
        <f t="shared" si="4"/>
        <v>84457968.200000003</v>
      </c>
      <c r="Q50" s="2">
        <f t="shared" si="5"/>
        <v>84.45796820000001</v>
      </c>
      <c r="R50" s="2">
        <v>417</v>
      </c>
      <c r="S50" s="2">
        <f t="shared" si="6"/>
        <v>1080.0258299999998</v>
      </c>
      <c r="T50" s="2">
        <f t="shared" si="7"/>
        <v>266880</v>
      </c>
      <c r="U50" s="2">
        <f t="shared" si="8"/>
        <v>11625960000</v>
      </c>
      <c r="W50" s="2">
        <f t="shared" si="9"/>
        <v>0</v>
      </c>
      <c r="X50" s="2">
        <f t="shared" si="10"/>
        <v>0</v>
      </c>
      <c r="Y50" s="2">
        <f t="shared" si="11"/>
        <v>0</v>
      </c>
      <c r="Z50" s="2">
        <f t="shared" si="12"/>
        <v>10.276449815267279</v>
      </c>
      <c r="AA50" s="2">
        <f t="shared" si="13"/>
        <v>0</v>
      </c>
      <c r="AB50" s="2" t="e">
        <f t="shared" si="14"/>
        <v>#DIV/0!</v>
      </c>
      <c r="AC50" s="2">
        <v>0</v>
      </c>
      <c r="AD50" s="2" t="e">
        <f t="shared" si="15"/>
        <v>#DIV/0!</v>
      </c>
      <c r="AE50" s="2" t="s">
        <v>134</v>
      </c>
      <c r="AF50" s="2">
        <f t="shared" si="16"/>
        <v>12.787733588883565</v>
      </c>
      <c r="AG50" s="2">
        <f t="shared" si="17"/>
        <v>3.0205316733475981E-2</v>
      </c>
      <c r="AH50" s="2">
        <f t="shared" si="18"/>
        <v>0.36596093609703839</v>
      </c>
      <c r="AI50" s="2">
        <f t="shared" si="19"/>
        <v>8150057290</v>
      </c>
      <c r="AJ50" s="2">
        <f t="shared" si="20"/>
        <v>230784108</v>
      </c>
      <c r="AK50" s="2">
        <f t="shared" si="21"/>
        <v>230.784108</v>
      </c>
      <c r="AL50" s="2" t="s">
        <v>134</v>
      </c>
      <c r="AM50" s="2" t="s">
        <v>134</v>
      </c>
      <c r="AN50" s="2" t="s">
        <v>134</v>
      </c>
      <c r="AO50" s="2" t="s">
        <v>134</v>
      </c>
      <c r="AP50" s="2" t="s">
        <v>134</v>
      </c>
      <c r="AQ50" s="2" t="s">
        <v>134</v>
      </c>
      <c r="AR50" s="2" t="s">
        <v>134</v>
      </c>
      <c r="AS50" s="2">
        <v>0</v>
      </c>
      <c r="AT50" s="2" t="s">
        <v>134</v>
      </c>
      <c r="AU50" s="2" t="s">
        <v>134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 t="s">
        <v>142</v>
      </c>
    </row>
    <row r="51" spans="1:99" s="2" customFormat="1" x14ac:dyDescent="0.25">
      <c r="A51" s="2" t="s">
        <v>371</v>
      </c>
      <c r="B51" s="2" t="s">
        <v>372</v>
      </c>
      <c r="C51" s="2" t="s">
        <v>373</v>
      </c>
      <c r="D51" s="2">
        <v>1949</v>
      </c>
      <c r="E51" s="2">
        <f t="shared" si="24"/>
        <v>66</v>
      </c>
      <c r="F51" s="2">
        <v>0</v>
      </c>
      <c r="G51" s="2">
        <v>16</v>
      </c>
      <c r="H51" s="2">
        <v>2400</v>
      </c>
      <c r="I51" s="2">
        <v>105300</v>
      </c>
      <c r="J51" s="2">
        <v>105300</v>
      </c>
      <c r="K51" s="2">
        <v>105300</v>
      </c>
      <c r="L51" s="2">
        <f t="shared" si="1"/>
        <v>4586857470</v>
      </c>
      <c r="M51" s="2">
        <v>17040</v>
      </c>
      <c r="N51" s="2">
        <f t="shared" si="2"/>
        <v>742262400</v>
      </c>
      <c r="O51" s="2">
        <f t="shared" si="3"/>
        <v>26.625</v>
      </c>
      <c r="P51" s="2">
        <f t="shared" si="4"/>
        <v>68958494.400000006</v>
      </c>
      <c r="Q51" s="2">
        <f t="shared" si="5"/>
        <v>68.958494400000006</v>
      </c>
      <c r="R51" s="2">
        <v>138</v>
      </c>
      <c r="S51" s="2">
        <f t="shared" si="6"/>
        <v>357.41861999999998</v>
      </c>
      <c r="T51" s="2">
        <f t="shared" si="7"/>
        <v>88320</v>
      </c>
      <c r="U51" s="2">
        <f t="shared" si="8"/>
        <v>3847440000</v>
      </c>
      <c r="W51" s="2">
        <f t="shared" si="9"/>
        <v>0</v>
      </c>
      <c r="X51" s="2">
        <f t="shared" si="10"/>
        <v>0</v>
      </c>
      <c r="Y51" s="2">
        <f t="shared" si="11"/>
        <v>0</v>
      </c>
      <c r="Z51" s="2">
        <f t="shared" si="12"/>
        <v>6.1795632784309165</v>
      </c>
      <c r="AA51" s="2">
        <f t="shared" si="13"/>
        <v>0</v>
      </c>
      <c r="AB51" s="2" t="e">
        <f t="shared" si="14"/>
        <v>#DIV/0!</v>
      </c>
      <c r="AC51" s="2">
        <v>0</v>
      </c>
      <c r="AD51" s="2" t="e">
        <f t="shared" si="15"/>
        <v>#DIV/0!</v>
      </c>
      <c r="AE51" s="2" t="s">
        <v>134</v>
      </c>
      <c r="AF51" s="2">
        <f t="shared" si="16"/>
        <v>5.183098591549296</v>
      </c>
      <c r="AG51" s="2">
        <f t="shared" si="17"/>
        <v>2.0101316489053316E-2</v>
      </c>
      <c r="AH51" s="2">
        <f t="shared" si="18"/>
        <v>0.53091780168992608</v>
      </c>
      <c r="AI51" s="2">
        <f t="shared" si="19"/>
        <v>4586857470</v>
      </c>
      <c r="AJ51" s="2">
        <f t="shared" si="20"/>
        <v>129885444</v>
      </c>
      <c r="AK51" s="2">
        <f t="shared" si="21"/>
        <v>129.88544400000001</v>
      </c>
      <c r="AL51" s="2" t="s">
        <v>134</v>
      </c>
      <c r="AM51" s="2" t="s">
        <v>134</v>
      </c>
      <c r="AN51" s="2" t="s">
        <v>134</v>
      </c>
      <c r="AO51" s="2" t="s">
        <v>134</v>
      </c>
      <c r="AP51" s="2" t="s">
        <v>134</v>
      </c>
      <c r="AQ51" s="2" t="s">
        <v>134</v>
      </c>
      <c r="AR51" s="2" t="s">
        <v>134</v>
      </c>
      <c r="AS51" s="2">
        <v>0</v>
      </c>
      <c r="AT51" s="2" t="s">
        <v>134</v>
      </c>
      <c r="AU51" s="2" t="s">
        <v>134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 t="s">
        <v>142</v>
      </c>
    </row>
    <row r="52" spans="1:99" s="2" customFormat="1" x14ac:dyDescent="0.25">
      <c r="A52" s="2" t="s">
        <v>374</v>
      </c>
      <c r="B52" s="2" t="s">
        <v>375</v>
      </c>
      <c r="C52" s="2" t="s">
        <v>376</v>
      </c>
      <c r="D52" s="2">
        <v>1836</v>
      </c>
      <c r="E52" s="2">
        <f t="shared" si="24"/>
        <v>179</v>
      </c>
      <c r="F52" s="2">
        <v>0</v>
      </c>
      <c r="G52" s="2">
        <v>13</v>
      </c>
      <c r="H52" s="2">
        <v>5450</v>
      </c>
      <c r="I52" s="2">
        <v>160900</v>
      </c>
      <c r="J52" s="2">
        <v>160900</v>
      </c>
      <c r="K52" s="2">
        <v>160900</v>
      </c>
      <c r="L52" s="2">
        <f t="shared" si="1"/>
        <v>7008787910</v>
      </c>
      <c r="M52" s="2">
        <v>23825</v>
      </c>
      <c r="N52" s="2">
        <f t="shared" si="2"/>
        <v>1037817000</v>
      </c>
      <c r="O52" s="2">
        <f t="shared" si="3"/>
        <v>37.2265625</v>
      </c>
      <c r="P52" s="2">
        <f t="shared" si="4"/>
        <v>96416439.5</v>
      </c>
      <c r="Q52" s="2">
        <f t="shared" si="5"/>
        <v>96.41643950000001</v>
      </c>
      <c r="R52" s="2">
        <v>162</v>
      </c>
      <c r="S52" s="2">
        <f t="shared" si="6"/>
        <v>419.57837999999998</v>
      </c>
      <c r="T52" s="2">
        <f t="shared" si="7"/>
        <v>103680</v>
      </c>
      <c r="U52" s="2">
        <f t="shared" si="8"/>
        <v>4516560000</v>
      </c>
      <c r="V52" s="2">
        <v>736996.63711999997</v>
      </c>
      <c r="W52" s="2">
        <f t="shared" si="9"/>
        <v>224.63657499417599</v>
      </c>
      <c r="X52" s="2">
        <f t="shared" si="10"/>
        <v>139.58274109070527</v>
      </c>
      <c r="Y52" s="2">
        <f t="shared" si="11"/>
        <v>6.4535668808819739</v>
      </c>
      <c r="Z52" s="2">
        <f t="shared" si="12"/>
        <v>6.7533947796191427</v>
      </c>
      <c r="AA52" s="2">
        <f t="shared" si="13"/>
        <v>1.1318589587215264</v>
      </c>
      <c r="AB52" s="2" t="e">
        <f t="shared" si="14"/>
        <v>#DIV/0!</v>
      </c>
      <c r="AC52" s="2">
        <v>0</v>
      </c>
      <c r="AD52" s="2" t="e">
        <f t="shared" si="15"/>
        <v>#DIV/0!</v>
      </c>
      <c r="AE52" s="2">
        <v>96.985100000000003</v>
      </c>
      <c r="AF52" s="2">
        <f t="shared" si="16"/>
        <v>4.3517313746065058</v>
      </c>
      <c r="AG52" s="2">
        <f t="shared" si="17"/>
        <v>1.8578352382903049E-2</v>
      </c>
      <c r="AH52" s="2">
        <f t="shared" si="18"/>
        <v>0.48580606617126526</v>
      </c>
      <c r="AI52" s="2">
        <f t="shared" si="19"/>
        <v>7008787910</v>
      </c>
      <c r="AJ52" s="2">
        <f t="shared" si="20"/>
        <v>198466932</v>
      </c>
      <c r="AK52" s="2">
        <f t="shared" si="21"/>
        <v>198.46693200000001</v>
      </c>
      <c r="AL52" s="2" t="s">
        <v>377</v>
      </c>
      <c r="AM52" s="2" t="s">
        <v>134</v>
      </c>
      <c r="AN52" s="2" t="s">
        <v>134</v>
      </c>
      <c r="AO52" s="2" t="s">
        <v>378</v>
      </c>
      <c r="AP52" s="2" t="s">
        <v>379</v>
      </c>
      <c r="AQ52" s="2" t="s">
        <v>380</v>
      </c>
      <c r="AR52" s="2" t="s">
        <v>381</v>
      </c>
      <c r="AS52" s="2">
        <v>1</v>
      </c>
      <c r="AT52" s="2" t="s">
        <v>382</v>
      </c>
      <c r="AU52" s="2" t="s">
        <v>383</v>
      </c>
      <c r="AV52" s="2">
        <v>8</v>
      </c>
      <c r="AW52" s="5">
        <v>66</v>
      </c>
      <c r="AX52" s="5">
        <v>34</v>
      </c>
      <c r="AY52" s="2">
        <v>0</v>
      </c>
      <c r="AZ52" s="5">
        <v>19.5</v>
      </c>
      <c r="BA52" s="5">
        <v>3.8</v>
      </c>
      <c r="BB52" s="2">
        <v>0</v>
      </c>
      <c r="BC52" s="2">
        <v>0</v>
      </c>
      <c r="BD52" s="2">
        <v>0</v>
      </c>
      <c r="BE52" s="2">
        <v>0</v>
      </c>
      <c r="BF52" s="5">
        <v>9.1999999999999993</v>
      </c>
      <c r="BG52" s="5">
        <v>43</v>
      </c>
      <c r="BH52" s="5">
        <v>21.3</v>
      </c>
      <c r="BI52" s="5">
        <v>0.5</v>
      </c>
      <c r="BJ52" s="2">
        <v>0</v>
      </c>
      <c r="BK52" s="2">
        <v>0</v>
      </c>
      <c r="BL52" s="2">
        <v>0</v>
      </c>
      <c r="BM52" s="2">
        <v>0</v>
      </c>
      <c r="BN52" s="5">
        <v>2.8</v>
      </c>
      <c r="BO52" s="5">
        <v>19632</v>
      </c>
      <c r="BP52" s="5">
        <v>1381</v>
      </c>
      <c r="BQ52" s="5">
        <v>115</v>
      </c>
      <c r="BR52" s="5">
        <v>8</v>
      </c>
      <c r="BS52" s="5">
        <v>0.17</v>
      </c>
      <c r="BT52" s="5">
        <v>0.01</v>
      </c>
      <c r="BU52" s="5">
        <v>24760</v>
      </c>
      <c r="BV52" s="5">
        <v>146</v>
      </c>
      <c r="BW52" s="5">
        <v>0.22</v>
      </c>
      <c r="BX52" s="5">
        <v>29046</v>
      </c>
      <c r="BY52" s="5">
        <v>321</v>
      </c>
      <c r="BZ52" s="5">
        <v>171</v>
      </c>
      <c r="CA52" s="5">
        <v>2</v>
      </c>
      <c r="CB52" s="5">
        <v>0.36</v>
      </c>
      <c r="CC52" s="2">
        <v>0</v>
      </c>
      <c r="CD52" s="2">
        <v>0</v>
      </c>
      <c r="CE52" s="5">
        <v>1</v>
      </c>
      <c r="CF52" s="2">
        <v>0</v>
      </c>
      <c r="CG52" s="2">
        <v>0</v>
      </c>
      <c r="CH52" s="5">
        <v>53</v>
      </c>
      <c r="CI52" s="5">
        <v>41</v>
      </c>
      <c r="CJ52" s="5">
        <v>89</v>
      </c>
      <c r="CK52" s="5">
        <v>6</v>
      </c>
      <c r="CL52" s="5">
        <v>9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5">
        <v>0.24548</v>
      </c>
      <c r="CT52" s="2">
        <v>0</v>
      </c>
      <c r="CU52" s="2" t="s">
        <v>142</v>
      </c>
    </row>
    <row r="53" spans="1:99" s="2" customFormat="1" x14ac:dyDescent="0.25">
      <c r="A53" s="2" t="s">
        <v>384</v>
      </c>
      <c r="C53" s="2" t="s">
        <v>385</v>
      </c>
      <c r="D53" s="2">
        <v>1928</v>
      </c>
      <c r="E53" s="2">
        <f t="shared" si="24"/>
        <v>87</v>
      </c>
      <c r="F53" s="2">
        <v>0</v>
      </c>
      <c r="G53" s="2">
        <v>35</v>
      </c>
      <c r="H53" s="2">
        <v>5300</v>
      </c>
      <c r="I53" s="2">
        <v>65500</v>
      </c>
      <c r="J53" s="2">
        <v>59300</v>
      </c>
      <c r="K53" s="2">
        <v>65500</v>
      </c>
      <c r="L53" s="2">
        <f t="shared" si="1"/>
        <v>2853173450</v>
      </c>
      <c r="M53" s="2">
        <v>5370</v>
      </c>
      <c r="N53" s="2">
        <f t="shared" si="2"/>
        <v>233917200</v>
      </c>
      <c r="O53" s="2">
        <f t="shared" si="3"/>
        <v>8.390625</v>
      </c>
      <c r="P53" s="2">
        <f t="shared" si="4"/>
        <v>21731638.199999999</v>
      </c>
      <c r="Q53" s="2">
        <f t="shared" si="5"/>
        <v>21.731638200000003</v>
      </c>
      <c r="R53" s="2">
        <v>69</v>
      </c>
      <c r="S53" s="2">
        <f t="shared" si="6"/>
        <v>178.70930999999999</v>
      </c>
      <c r="T53" s="2">
        <f t="shared" si="7"/>
        <v>44160</v>
      </c>
      <c r="U53" s="2">
        <f t="shared" si="8"/>
        <v>1923720000</v>
      </c>
      <c r="V53" s="2">
        <v>203784.97781000001</v>
      </c>
      <c r="W53" s="2">
        <f t="shared" si="9"/>
        <v>62.113661236487999</v>
      </c>
      <c r="X53" s="2">
        <f t="shared" si="10"/>
        <v>38.595652087347148</v>
      </c>
      <c r="Y53" s="2">
        <f t="shared" si="11"/>
        <v>3.7586837575248628</v>
      </c>
      <c r="Z53" s="2">
        <f t="shared" si="12"/>
        <v>12.197364922288742</v>
      </c>
      <c r="AA53" s="2">
        <f t="shared" si="13"/>
        <v>0.84918110786198286</v>
      </c>
      <c r="AB53" s="2" t="e">
        <f t="shared" si="14"/>
        <v>#DIV/0!</v>
      </c>
      <c r="AC53" s="2">
        <v>0</v>
      </c>
      <c r="AD53" s="2" t="e">
        <f t="shared" si="15"/>
        <v>#DIV/0!</v>
      </c>
      <c r="AE53" s="2" t="s">
        <v>134</v>
      </c>
      <c r="AF53" s="2">
        <f t="shared" si="16"/>
        <v>8.2234636871508382</v>
      </c>
      <c r="AG53" s="2">
        <f t="shared" si="17"/>
        <v>7.0677371124554147E-2</v>
      </c>
      <c r="AH53" s="2">
        <f t="shared" si="18"/>
        <v>0.29710205830679848</v>
      </c>
      <c r="AI53" s="2">
        <f t="shared" si="19"/>
        <v>2583102070</v>
      </c>
      <c r="AJ53" s="2">
        <f t="shared" si="20"/>
        <v>73145364</v>
      </c>
      <c r="AK53" s="2">
        <f t="shared" si="21"/>
        <v>73.145364000000001</v>
      </c>
      <c r="AL53" s="2" t="s">
        <v>386</v>
      </c>
      <c r="AM53" s="2" t="s">
        <v>134</v>
      </c>
      <c r="AN53" s="2" t="s">
        <v>387</v>
      </c>
      <c r="AO53" s="2" t="s">
        <v>388</v>
      </c>
      <c r="AP53" s="2" t="s">
        <v>134</v>
      </c>
      <c r="AQ53" s="2" t="s">
        <v>134</v>
      </c>
      <c r="AR53" s="2" t="s">
        <v>134</v>
      </c>
      <c r="AS53" s="2">
        <v>0</v>
      </c>
      <c r="AT53" s="2" t="s">
        <v>134</v>
      </c>
      <c r="AU53" s="2" t="s">
        <v>134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 t="s">
        <v>142</v>
      </c>
    </row>
    <row r="54" spans="1:99" s="2" customFormat="1" x14ac:dyDescent="0.25">
      <c r="A54" s="2" t="s">
        <v>389</v>
      </c>
      <c r="C54" s="2" t="s">
        <v>390</v>
      </c>
      <c r="D54" s="2">
        <v>1920</v>
      </c>
      <c r="E54" s="2">
        <f t="shared" si="24"/>
        <v>95</v>
      </c>
      <c r="F54" s="2">
        <v>0</v>
      </c>
      <c r="G54" s="2">
        <v>15</v>
      </c>
      <c r="H54" s="2">
        <v>0</v>
      </c>
      <c r="I54" s="2">
        <v>142529</v>
      </c>
      <c r="J54" s="2">
        <v>142529</v>
      </c>
      <c r="K54" s="2">
        <v>142529</v>
      </c>
      <c r="L54" s="2">
        <f t="shared" si="1"/>
        <v>6208548987.1000004</v>
      </c>
      <c r="M54" s="2">
        <v>4625</v>
      </c>
      <c r="N54" s="2">
        <f t="shared" si="2"/>
        <v>201465000</v>
      </c>
      <c r="O54" s="2">
        <f t="shared" si="3"/>
        <v>7.2265625</v>
      </c>
      <c r="P54" s="2">
        <f t="shared" si="4"/>
        <v>18716727.5</v>
      </c>
      <c r="Q54" s="2">
        <f t="shared" si="5"/>
        <v>18.716727500000001</v>
      </c>
      <c r="R54" s="2">
        <v>57</v>
      </c>
      <c r="S54" s="2">
        <f t="shared" si="6"/>
        <v>147.62942999999999</v>
      </c>
      <c r="T54" s="2">
        <f t="shared" si="7"/>
        <v>36480</v>
      </c>
      <c r="U54" s="2">
        <f t="shared" si="8"/>
        <v>1589160000</v>
      </c>
      <c r="V54" s="2">
        <v>308544.20847000001</v>
      </c>
      <c r="W54" s="2">
        <f t="shared" si="9"/>
        <v>94.044274741655997</v>
      </c>
      <c r="X54" s="2">
        <f t="shared" si="10"/>
        <v>58.436421818967183</v>
      </c>
      <c r="Y54" s="2">
        <f t="shared" si="11"/>
        <v>6.1321432833058385</v>
      </c>
      <c r="Z54" s="2">
        <f t="shared" si="12"/>
        <v>30.817010334797608</v>
      </c>
      <c r="AA54" s="2">
        <f t="shared" si="13"/>
        <v>0.53493006977221247</v>
      </c>
      <c r="AB54" s="2" t="e">
        <f t="shared" si="14"/>
        <v>#DIV/0!</v>
      </c>
      <c r="AC54" s="2">
        <v>0</v>
      </c>
      <c r="AD54" s="2" t="e">
        <f t="shared" si="15"/>
        <v>#DIV/0!</v>
      </c>
      <c r="AE54" s="2">
        <v>50.790199999999999</v>
      </c>
      <c r="AF54" s="2">
        <f t="shared" si="16"/>
        <v>7.8875675675675678</v>
      </c>
      <c r="AG54" s="2">
        <f t="shared" si="17"/>
        <v>0.19241376978095795</v>
      </c>
      <c r="AH54" s="2">
        <f t="shared" si="18"/>
        <v>0.10646198692037663</v>
      </c>
      <c r="AI54" s="2">
        <f t="shared" si="19"/>
        <v>6208548987.1000004</v>
      </c>
      <c r="AJ54" s="2">
        <f t="shared" si="20"/>
        <v>175806670.92000002</v>
      </c>
      <c r="AK54" s="2">
        <f t="shared" si="21"/>
        <v>175.80667092000002</v>
      </c>
      <c r="AL54" s="2" t="s">
        <v>391</v>
      </c>
      <c r="AM54" s="2" t="s">
        <v>134</v>
      </c>
      <c r="AN54" s="2" t="s">
        <v>134</v>
      </c>
      <c r="AO54" s="2" t="s">
        <v>392</v>
      </c>
      <c r="AP54" s="2" t="s">
        <v>393</v>
      </c>
      <c r="AQ54" s="2" t="s">
        <v>394</v>
      </c>
      <c r="AR54" s="2" t="s">
        <v>395</v>
      </c>
      <c r="AS54" s="2">
        <v>1</v>
      </c>
      <c r="AT54" s="2" t="s">
        <v>396</v>
      </c>
      <c r="AU54" s="2" t="s">
        <v>397</v>
      </c>
      <c r="AV54" s="2">
        <v>8</v>
      </c>
      <c r="AW54" s="5">
        <v>13</v>
      </c>
      <c r="AX54" s="5">
        <v>83</v>
      </c>
      <c r="AY54" s="5">
        <v>3</v>
      </c>
      <c r="AZ54" s="5">
        <v>1.8</v>
      </c>
      <c r="BA54" s="5">
        <v>4.5</v>
      </c>
      <c r="BB54" s="5">
        <v>0.8</v>
      </c>
      <c r="BC54" s="5">
        <v>0.7</v>
      </c>
      <c r="BD54" s="2">
        <v>0</v>
      </c>
      <c r="BE54" s="5">
        <v>0.2</v>
      </c>
      <c r="BF54" s="5">
        <v>19.899999999999999</v>
      </c>
      <c r="BG54" s="5">
        <v>20</v>
      </c>
      <c r="BH54" s="5">
        <v>39.9</v>
      </c>
      <c r="BI54" s="2">
        <v>0</v>
      </c>
      <c r="BJ54" s="2">
        <v>0</v>
      </c>
      <c r="BK54" s="5">
        <v>3.7</v>
      </c>
      <c r="BL54" s="5">
        <v>8.3000000000000007</v>
      </c>
      <c r="BM54" s="5">
        <v>0.1</v>
      </c>
      <c r="BN54" s="5">
        <v>0.1</v>
      </c>
      <c r="BO54" s="5">
        <v>9905</v>
      </c>
      <c r="BP54" s="5">
        <v>657</v>
      </c>
      <c r="BQ54" s="5">
        <v>125</v>
      </c>
      <c r="BR54" s="5">
        <v>8</v>
      </c>
      <c r="BS54" s="5">
        <v>0.2</v>
      </c>
      <c r="BT54" s="5">
        <v>0.01</v>
      </c>
      <c r="BU54" s="5">
        <v>12874</v>
      </c>
      <c r="BV54" s="5">
        <v>163</v>
      </c>
      <c r="BW54" s="5">
        <v>0.26</v>
      </c>
      <c r="BX54" s="5">
        <v>41038</v>
      </c>
      <c r="BY54" s="5">
        <v>1806</v>
      </c>
      <c r="BZ54" s="5">
        <v>519</v>
      </c>
      <c r="CA54" s="5">
        <v>23</v>
      </c>
      <c r="CB54" s="5">
        <v>0.92</v>
      </c>
      <c r="CC54" s="5">
        <v>0.04</v>
      </c>
      <c r="CD54" s="5">
        <v>6</v>
      </c>
      <c r="CE54" s="5">
        <v>16</v>
      </c>
      <c r="CF54" s="5">
        <v>4</v>
      </c>
      <c r="CG54" s="5">
        <v>9</v>
      </c>
      <c r="CH54" s="5">
        <v>48</v>
      </c>
      <c r="CI54" s="5">
        <v>37</v>
      </c>
      <c r="CJ54" s="5">
        <v>58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5">
        <v>5</v>
      </c>
      <c r="CR54" s="5">
        <v>17</v>
      </c>
      <c r="CS54" s="5">
        <v>0.38756000000000002</v>
      </c>
      <c r="CT54" s="5">
        <v>9.2929999999999999E-2</v>
      </c>
      <c r="CU54" s="2" t="s">
        <v>142</v>
      </c>
    </row>
    <row r="55" spans="1:99" s="2" customFormat="1" x14ac:dyDescent="0.25">
      <c r="A55" s="2" t="s">
        <v>398</v>
      </c>
      <c r="C55" s="2" t="s">
        <v>399</v>
      </c>
      <c r="F55" s="2">
        <v>0</v>
      </c>
      <c r="G55" s="2">
        <v>10</v>
      </c>
      <c r="H55" s="2">
        <v>0</v>
      </c>
      <c r="I55" s="2">
        <v>7510</v>
      </c>
      <c r="J55" s="2">
        <v>4506</v>
      </c>
      <c r="K55" s="2">
        <v>7510</v>
      </c>
      <c r="L55" s="2">
        <f t="shared" si="1"/>
        <v>327134849</v>
      </c>
      <c r="M55" s="2">
        <v>751</v>
      </c>
      <c r="N55" s="2">
        <f t="shared" si="2"/>
        <v>32713560</v>
      </c>
      <c r="O55" s="2">
        <f t="shared" si="3"/>
        <v>1.1734375000000001</v>
      </c>
      <c r="P55" s="2">
        <f t="shared" si="4"/>
        <v>3039191.86</v>
      </c>
      <c r="Q55" s="2">
        <f t="shared" si="5"/>
        <v>3.0391918600000003</v>
      </c>
      <c r="R55" s="2">
        <v>7</v>
      </c>
      <c r="S55" s="2">
        <f t="shared" si="6"/>
        <v>18.129929999999998</v>
      </c>
      <c r="T55" s="2">
        <f t="shared" si="7"/>
        <v>4480</v>
      </c>
      <c r="U55" s="2">
        <f t="shared" si="8"/>
        <v>195160000</v>
      </c>
      <c r="V55" s="2">
        <v>37218.922630000001</v>
      </c>
      <c r="W55" s="2">
        <f t="shared" si="9"/>
        <v>11.344327617624</v>
      </c>
      <c r="X55" s="2">
        <f t="shared" si="10"/>
        <v>7.0490406325862205</v>
      </c>
      <c r="Y55" s="2">
        <f t="shared" si="11"/>
        <v>1.8356699250916004</v>
      </c>
      <c r="Z55" s="2">
        <f t="shared" si="12"/>
        <v>9.9999770431588608</v>
      </c>
      <c r="AA55" s="2">
        <f t="shared" si="13"/>
        <v>2.0410585386794109</v>
      </c>
      <c r="AB55" s="2" t="e">
        <f t="shared" si="14"/>
        <v>#DIV/0!</v>
      </c>
      <c r="AC55" s="2">
        <v>0</v>
      </c>
      <c r="AD55" s="2" t="e">
        <f t="shared" si="15"/>
        <v>#DIV/0!</v>
      </c>
      <c r="AE55" s="2" t="s">
        <v>134</v>
      </c>
      <c r="AF55" s="2">
        <f t="shared" si="16"/>
        <v>5.9653794940079896</v>
      </c>
      <c r="AG55" s="2">
        <f t="shared" si="17"/>
        <v>0.15494606357920762</v>
      </c>
      <c r="AH55" s="2">
        <f t="shared" si="18"/>
        <v>0.54680794716304004</v>
      </c>
      <c r="AI55" s="2">
        <f t="shared" si="19"/>
        <v>196280909.40000001</v>
      </c>
      <c r="AJ55" s="2">
        <f t="shared" si="20"/>
        <v>5558060.8799999999</v>
      </c>
      <c r="AK55" s="2">
        <f t="shared" si="21"/>
        <v>5.5580608800000002</v>
      </c>
      <c r="AL55" s="2" t="s">
        <v>400</v>
      </c>
      <c r="AM55" s="2" t="s">
        <v>134</v>
      </c>
      <c r="AN55" s="2" t="s">
        <v>398</v>
      </c>
      <c r="AO55" s="2" t="s">
        <v>401</v>
      </c>
      <c r="AP55" s="2" t="s">
        <v>134</v>
      </c>
      <c r="AQ55" s="2" t="s">
        <v>134</v>
      </c>
      <c r="AR55" s="2" t="s">
        <v>134</v>
      </c>
      <c r="AS55" s="2">
        <v>0</v>
      </c>
      <c r="AT55" s="2" t="s">
        <v>134</v>
      </c>
      <c r="AU55" s="2" t="s">
        <v>134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 t="s">
        <v>142</v>
      </c>
    </row>
    <row r="56" spans="1:99" s="2" customFormat="1" x14ac:dyDescent="0.25">
      <c r="A56" s="2" t="s">
        <v>402</v>
      </c>
      <c r="C56" s="2" t="s">
        <v>403</v>
      </c>
      <c r="F56" s="2">
        <v>0</v>
      </c>
      <c r="G56" s="2">
        <v>10</v>
      </c>
      <c r="H56" s="2">
        <v>0</v>
      </c>
      <c r="I56" s="2">
        <v>11800</v>
      </c>
      <c r="J56" s="2">
        <v>9200</v>
      </c>
      <c r="K56" s="2">
        <v>11800</v>
      </c>
      <c r="L56" s="2">
        <f t="shared" si="1"/>
        <v>514006820</v>
      </c>
      <c r="M56" s="2">
        <v>1300</v>
      </c>
      <c r="N56" s="2">
        <f t="shared" si="2"/>
        <v>56628000</v>
      </c>
      <c r="O56" s="2">
        <f t="shared" si="3"/>
        <v>2.03125</v>
      </c>
      <c r="P56" s="2">
        <f t="shared" si="4"/>
        <v>5260918</v>
      </c>
      <c r="Q56" s="2">
        <f t="shared" si="5"/>
        <v>5.2609180000000002</v>
      </c>
      <c r="R56" s="2">
        <v>9</v>
      </c>
      <c r="S56" s="2">
        <f t="shared" si="6"/>
        <v>23.309909999999999</v>
      </c>
      <c r="T56" s="2">
        <f t="shared" si="7"/>
        <v>5760</v>
      </c>
      <c r="U56" s="2">
        <f t="shared" si="8"/>
        <v>250920000</v>
      </c>
      <c r="V56" s="2">
        <v>47710.515775</v>
      </c>
      <c r="W56" s="2">
        <f t="shared" si="9"/>
        <v>14.542165208219998</v>
      </c>
      <c r="X56" s="2">
        <f t="shared" si="10"/>
        <v>9.0360854246903504</v>
      </c>
      <c r="Y56" s="2">
        <f t="shared" si="11"/>
        <v>1.7885175209693904</v>
      </c>
      <c r="Z56" s="2">
        <f t="shared" si="12"/>
        <v>9.0769022391749665</v>
      </c>
      <c r="AA56" s="2">
        <f t="shared" si="13"/>
        <v>1.2814720395371313</v>
      </c>
      <c r="AB56" s="2" t="e">
        <f t="shared" si="14"/>
        <v>#DIV/0!</v>
      </c>
      <c r="AC56" s="2">
        <v>0</v>
      </c>
      <c r="AD56" s="2" t="e">
        <f t="shared" si="15"/>
        <v>#DIV/0!</v>
      </c>
      <c r="AE56" s="2" t="s">
        <v>134</v>
      </c>
      <c r="AF56" s="2">
        <f t="shared" si="16"/>
        <v>4.430769230769231</v>
      </c>
      <c r="AG56" s="2">
        <f t="shared" si="17"/>
        <v>0.10689748676663256</v>
      </c>
      <c r="AH56" s="2">
        <f t="shared" si="18"/>
        <v>0.46359804215996875</v>
      </c>
      <c r="AI56" s="2">
        <f t="shared" si="19"/>
        <v>400751080</v>
      </c>
      <c r="AJ56" s="2">
        <f t="shared" si="20"/>
        <v>11348016</v>
      </c>
      <c r="AK56" s="2">
        <f t="shared" si="21"/>
        <v>11.348015999999999</v>
      </c>
      <c r="AL56" s="2" t="s">
        <v>404</v>
      </c>
      <c r="AM56" s="2" t="s">
        <v>134</v>
      </c>
      <c r="AN56" s="2" t="s">
        <v>405</v>
      </c>
      <c r="AO56" s="2" t="s">
        <v>406</v>
      </c>
      <c r="AP56" s="2" t="s">
        <v>134</v>
      </c>
      <c r="AQ56" s="2" t="s">
        <v>134</v>
      </c>
      <c r="AR56" s="2" t="s">
        <v>134</v>
      </c>
      <c r="AS56" s="2">
        <v>0</v>
      </c>
      <c r="AT56" s="2" t="s">
        <v>134</v>
      </c>
      <c r="AU56" s="2" t="s">
        <v>134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 t="s">
        <v>142</v>
      </c>
    </row>
    <row r="57" spans="1:99" s="2" customFormat="1" x14ac:dyDescent="0.25">
      <c r="A57" s="2" t="s">
        <v>407</v>
      </c>
      <c r="C57" s="2" t="s">
        <v>408</v>
      </c>
      <c r="D57" s="2">
        <v>1924</v>
      </c>
      <c r="E57" s="2">
        <f>2015-D57</f>
        <v>91</v>
      </c>
      <c r="F57" s="2">
        <v>0</v>
      </c>
      <c r="G57" s="2">
        <v>43</v>
      </c>
      <c r="H57" s="2">
        <v>19000</v>
      </c>
      <c r="I57" s="2">
        <v>144670</v>
      </c>
      <c r="J57" s="2">
        <v>144670</v>
      </c>
      <c r="K57" s="2">
        <v>144670</v>
      </c>
      <c r="L57" s="2">
        <f t="shared" si="1"/>
        <v>6301810733</v>
      </c>
      <c r="M57" s="2">
        <v>12200</v>
      </c>
      <c r="N57" s="2">
        <f t="shared" si="2"/>
        <v>531432000</v>
      </c>
      <c r="O57" s="2">
        <f t="shared" si="3"/>
        <v>19.0625</v>
      </c>
      <c r="P57" s="2">
        <f t="shared" si="4"/>
        <v>49371692</v>
      </c>
      <c r="Q57" s="2">
        <f t="shared" si="5"/>
        <v>49.371692000000003</v>
      </c>
      <c r="R57" s="2">
        <v>542</v>
      </c>
      <c r="S57" s="2">
        <f t="shared" si="6"/>
        <v>1403.7745799999998</v>
      </c>
      <c r="T57" s="2">
        <f t="shared" si="7"/>
        <v>346880</v>
      </c>
      <c r="U57" s="2">
        <f t="shared" si="8"/>
        <v>15110960000</v>
      </c>
      <c r="V57" s="2">
        <v>474894.35816</v>
      </c>
      <c r="W57" s="2">
        <f t="shared" si="9"/>
        <v>144.747800367168</v>
      </c>
      <c r="X57" s="2">
        <f t="shared" si="10"/>
        <v>89.942142069355043</v>
      </c>
      <c r="Y57" s="2">
        <f t="shared" si="11"/>
        <v>5.811227242027762</v>
      </c>
      <c r="Z57" s="2">
        <f t="shared" si="12"/>
        <v>11.858169498637643</v>
      </c>
      <c r="AA57" s="2">
        <f t="shared" si="13"/>
        <v>0.81115038603403289</v>
      </c>
      <c r="AB57" s="2" t="e">
        <f t="shared" si="14"/>
        <v>#DIV/0!</v>
      </c>
      <c r="AC57" s="2">
        <v>0</v>
      </c>
      <c r="AD57" s="2" t="e">
        <f t="shared" si="15"/>
        <v>#DIV/0!</v>
      </c>
      <c r="AE57" s="2">
        <v>546.30999999999995</v>
      </c>
      <c r="AF57" s="2">
        <f t="shared" si="16"/>
        <v>28.432786885245903</v>
      </c>
      <c r="AG57" s="2">
        <f t="shared" si="17"/>
        <v>4.558681508704493E-2</v>
      </c>
      <c r="AH57" s="2">
        <f t="shared" si="18"/>
        <v>0.27667340659663048</v>
      </c>
      <c r="AI57" s="2">
        <f t="shared" si="19"/>
        <v>6301810733</v>
      </c>
      <c r="AJ57" s="2">
        <f t="shared" si="20"/>
        <v>178447551.59999999</v>
      </c>
      <c r="AK57" s="2">
        <f t="shared" si="21"/>
        <v>178.4475516</v>
      </c>
      <c r="AL57" s="2" t="s">
        <v>409</v>
      </c>
      <c r="AM57" s="2" t="s">
        <v>134</v>
      </c>
      <c r="AN57" s="2" t="s">
        <v>410</v>
      </c>
      <c r="AO57" s="2" t="s">
        <v>411</v>
      </c>
      <c r="AP57" s="2" t="s">
        <v>412</v>
      </c>
      <c r="AQ57" s="2" t="s">
        <v>413</v>
      </c>
      <c r="AR57" s="2" t="s">
        <v>414</v>
      </c>
      <c r="AS57" s="2">
        <v>3</v>
      </c>
      <c r="AT57" s="2" t="s">
        <v>415</v>
      </c>
      <c r="AU57" s="2" t="s">
        <v>416</v>
      </c>
      <c r="AV57" s="2">
        <v>8</v>
      </c>
      <c r="AW57" s="5">
        <v>75</v>
      </c>
      <c r="AX57" s="5">
        <v>24</v>
      </c>
      <c r="AY57" s="2">
        <v>0</v>
      </c>
      <c r="AZ57" s="5">
        <v>6.6</v>
      </c>
      <c r="BA57" s="5">
        <v>8.8000000000000007</v>
      </c>
      <c r="BB57" s="2">
        <v>0</v>
      </c>
      <c r="BC57" s="2">
        <v>0</v>
      </c>
      <c r="BD57" s="2">
        <v>0</v>
      </c>
      <c r="BE57" s="2">
        <v>0</v>
      </c>
      <c r="BF57" s="5">
        <v>11.9</v>
      </c>
      <c r="BG57" s="5">
        <v>33.200000000000003</v>
      </c>
      <c r="BH57" s="5">
        <v>34</v>
      </c>
      <c r="BI57" s="5">
        <v>0.9</v>
      </c>
      <c r="BJ57" s="2">
        <v>0</v>
      </c>
      <c r="BK57" s="2">
        <v>0</v>
      </c>
      <c r="BL57" s="2">
        <v>0</v>
      </c>
      <c r="BM57" s="2">
        <v>0</v>
      </c>
      <c r="BN57" s="5">
        <v>4.7</v>
      </c>
      <c r="BO57" s="5">
        <v>99793</v>
      </c>
      <c r="BP57" s="5">
        <v>7639</v>
      </c>
      <c r="BQ57" s="5">
        <v>116</v>
      </c>
      <c r="BR57" s="5">
        <v>9</v>
      </c>
      <c r="BS57" s="5">
        <v>0.15</v>
      </c>
      <c r="BT57" s="5">
        <v>0.01</v>
      </c>
      <c r="BU57" s="5">
        <v>126799</v>
      </c>
      <c r="BV57" s="5">
        <v>147</v>
      </c>
      <c r="BW57" s="5">
        <v>0.2</v>
      </c>
      <c r="BX57" s="5">
        <v>402578</v>
      </c>
      <c r="BY57" s="5">
        <v>17338</v>
      </c>
      <c r="BZ57" s="5">
        <v>467</v>
      </c>
      <c r="CA57" s="5">
        <v>20</v>
      </c>
      <c r="CB57" s="5">
        <v>0.84</v>
      </c>
      <c r="CC57" s="5">
        <v>0.04</v>
      </c>
      <c r="CD57" s="5">
        <v>1</v>
      </c>
      <c r="CE57" s="5">
        <v>2</v>
      </c>
      <c r="CF57" s="2">
        <v>0</v>
      </c>
      <c r="CG57" s="2">
        <v>0</v>
      </c>
      <c r="CH57" s="5">
        <v>53</v>
      </c>
      <c r="CI57" s="5">
        <v>37</v>
      </c>
      <c r="CJ57" s="5">
        <v>77</v>
      </c>
      <c r="CK57" s="5">
        <v>8</v>
      </c>
      <c r="CL57" s="5">
        <v>20</v>
      </c>
      <c r="CM57" s="2">
        <v>0</v>
      </c>
      <c r="CN57" s="5">
        <v>1</v>
      </c>
      <c r="CO57" s="2">
        <v>0</v>
      </c>
      <c r="CP57" s="2">
        <v>0</v>
      </c>
      <c r="CQ57" s="2">
        <v>0</v>
      </c>
      <c r="CR57" s="2">
        <v>0</v>
      </c>
      <c r="CS57" s="5">
        <v>0.79937000000000002</v>
      </c>
      <c r="CT57" s="5">
        <v>0.37182999999999999</v>
      </c>
      <c r="CU57" s="2" t="s">
        <v>142</v>
      </c>
    </row>
    <row r="58" spans="1:99" s="2" customFormat="1" x14ac:dyDescent="0.25">
      <c r="A58" s="2" t="s">
        <v>417</v>
      </c>
      <c r="C58" s="2" t="s">
        <v>418</v>
      </c>
      <c r="D58" s="2">
        <v>1911</v>
      </c>
      <c r="E58" s="2">
        <f>2015-D58</f>
        <v>104</v>
      </c>
      <c r="F58" s="2">
        <v>0</v>
      </c>
      <c r="G58" s="2">
        <v>7.5</v>
      </c>
      <c r="H58" s="2">
        <v>3200</v>
      </c>
      <c r="I58" s="2">
        <v>107000</v>
      </c>
      <c r="J58" s="2">
        <v>107000</v>
      </c>
      <c r="K58" s="2">
        <v>107000</v>
      </c>
      <c r="L58" s="2">
        <f t="shared" si="1"/>
        <v>4660909300</v>
      </c>
      <c r="M58" s="2">
        <v>2989</v>
      </c>
      <c r="N58" s="2">
        <f t="shared" si="2"/>
        <v>130200840</v>
      </c>
      <c r="O58" s="2">
        <f t="shared" si="3"/>
        <v>4.6703125000000005</v>
      </c>
      <c r="P58" s="2">
        <f t="shared" si="4"/>
        <v>12096064.540000001</v>
      </c>
      <c r="Q58" s="2">
        <f t="shared" si="5"/>
        <v>12.09606454</v>
      </c>
      <c r="R58" s="2">
        <v>58</v>
      </c>
      <c r="S58" s="2">
        <f t="shared" si="6"/>
        <v>150.21941999999999</v>
      </c>
      <c r="T58" s="2">
        <f t="shared" si="7"/>
        <v>37120</v>
      </c>
      <c r="U58" s="2">
        <f t="shared" si="8"/>
        <v>1617040000</v>
      </c>
      <c r="V58" s="2">
        <v>146059.36978000001</v>
      </c>
      <c r="W58" s="2">
        <f t="shared" si="9"/>
        <v>44.518895908944003</v>
      </c>
      <c r="X58" s="2">
        <f t="shared" si="10"/>
        <v>27.662768280113323</v>
      </c>
      <c r="Y58" s="2">
        <f t="shared" si="11"/>
        <v>3.6109146936642911</v>
      </c>
      <c r="Z58" s="2">
        <f t="shared" si="12"/>
        <v>35.797843546938715</v>
      </c>
      <c r="AA58" s="2">
        <f t="shared" si="13"/>
        <v>0.33730943975349437</v>
      </c>
      <c r="AB58" s="2" t="e">
        <f t="shared" si="14"/>
        <v>#DIV/0!</v>
      </c>
      <c r="AC58" s="2">
        <v>0</v>
      </c>
      <c r="AD58" s="2" t="e">
        <f t="shared" si="15"/>
        <v>#DIV/0!</v>
      </c>
      <c r="AE58" s="2">
        <v>5.1593</v>
      </c>
      <c r="AF58" s="2">
        <f t="shared" si="16"/>
        <v>12.418869187019069</v>
      </c>
      <c r="AG58" s="2">
        <f t="shared" si="17"/>
        <v>0.27803240797866058</v>
      </c>
      <c r="AH58" s="2">
        <f t="shared" si="18"/>
        <v>9.164910022824263E-2</v>
      </c>
      <c r="AI58" s="2">
        <f t="shared" si="19"/>
        <v>4660909300</v>
      </c>
      <c r="AJ58" s="2">
        <f t="shared" si="20"/>
        <v>131982360</v>
      </c>
      <c r="AK58" s="2">
        <f t="shared" si="21"/>
        <v>131.98236</v>
      </c>
      <c r="AL58" s="2" t="s">
        <v>419</v>
      </c>
      <c r="AM58" s="2" t="s">
        <v>420</v>
      </c>
      <c r="AN58" s="2" t="s">
        <v>421</v>
      </c>
      <c r="AO58" s="2" t="s">
        <v>422</v>
      </c>
      <c r="AP58" s="2" t="s">
        <v>423</v>
      </c>
      <c r="AQ58" s="2" t="s">
        <v>413</v>
      </c>
      <c r="AR58" s="2" t="s">
        <v>424</v>
      </c>
      <c r="AS58" s="2">
        <v>1</v>
      </c>
      <c r="AT58" s="2" t="s">
        <v>425</v>
      </c>
      <c r="AU58" s="2" t="s">
        <v>426</v>
      </c>
      <c r="AV58" s="2">
        <v>8</v>
      </c>
      <c r="AW58" s="5">
        <v>62</v>
      </c>
      <c r="AX58" s="5">
        <v>36</v>
      </c>
      <c r="AY58" s="5">
        <v>1</v>
      </c>
      <c r="AZ58" s="5">
        <v>19.899999999999999</v>
      </c>
      <c r="BA58" s="5">
        <v>1.6</v>
      </c>
      <c r="BB58" s="5">
        <v>0.1</v>
      </c>
      <c r="BC58" s="5">
        <v>0.3</v>
      </c>
      <c r="BD58" s="2">
        <v>0</v>
      </c>
      <c r="BE58" s="5">
        <v>0.1</v>
      </c>
      <c r="BF58" s="5">
        <v>20.399999999999999</v>
      </c>
      <c r="BG58" s="5">
        <v>22.3</v>
      </c>
      <c r="BH58" s="5">
        <v>33.700000000000003</v>
      </c>
      <c r="BI58" s="5">
        <v>0.2</v>
      </c>
      <c r="BJ58" s="2">
        <v>0</v>
      </c>
      <c r="BK58" s="5">
        <v>0.1</v>
      </c>
      <c r="BL58" s="5">
        <v>0.2</v>
      </c>
      <c r="BM58" s="2">
        <v>0</v>
      </c>
      <c r="BN58" s="5">
        <v>1</v>
      </c>
      <c r="BO58" s="5">
        <v>9560</v>
      </c>
      <c r="BP58" s="5">
        <v>558</v>
      </c>
      <c r="BQ58" s="5">
        <v>165</v>
      </c>
      <c r="BR58" s="5">
        <v>10</v>
      </c>
      <c r="BS58" s="5">
        <v>0.23</v>
      </c>
      <c r="BT58" s="5">
        <v>0.01</v>
      </c>
      <c r="BU58" s="5">
        <v>12314</v>
      </c>
      <c r="BV58" s="5">
        <v>212</v>
      </c>
      <c r="BW58" s="5">
        <v>0.28999999999999998</v>
      </c>
      <c r="BX58" s="5">
        <v>2337</v>
      </c>
      <c r="BY58" s="5">
        <v>23</v>
      </c>
      <c r="BZ58" s="5">
        <v>40</v>
      </c>
      <c r="CA58" s="2">
        <v>0</v>
      </c>
      <c r="CB58" s="5">
        <v>0.56000000000000005</v>
      </c>
      <c r="CC58" s="5">
        <v>0.01</v>
      </c>
      <c r="CD58" s="5">
        <v>6</v>
      </c>
      <c r="CE58" s="5">
        <v>10</v>
      </c>
      <c r="CF58" s="2">
        <v>0</v>
      </c>
      <c r="CG58" s="5">
        <v>1</v>
      </c>
      <c r="CH58" s="5">
        <v>54</v>
      </c>
      <c r="CI58" s="5">
        <v>38</v>
      </c>
      <c r="CJ58" s="5">
        <v>83</v>
      </c>
      <c r="CK58" s="5">
        <v>2</v>
      </c>
      <c r="CL58" s="5">
        <v>5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5">
        <v>8.48E-2</v>
      </c>
      <c r="CT58" s="2">
        <v>0</v>
      </c>
      <c r="CU58" s="2" t="s">
        <v>142</v>
      </c>
    </row>
    <row r="59" spans="1:99" s="2" customFormat="1" x14ac:dyDescent="0.25">
      <c r="A59" s="2" t="s">
        <v>427</v>
      </c>
      <c r="C59" s="2" t="s">
        <v>428</v>
      </c>
      <c r="F59" s="2">
        <v>0</v>
      </c>
      <c r="G59" s="2">
        <v>8</v>
      </c>
      <c r="H59" s="2">
        <v>0</v>
      </c>
      <c r="I59" s="2">
        <v>1980</v>
      </c>
      <c r="J59" s="2">
        <v>1980</v>
      </c>
      <c r="K59" s="2">
        <v>1980</v>
      </c>
      <c r="L59" s="2">
        <f t="shared" si="1"/>
        <v>86248602</v>
      </c>
      <c r="M59" s="2">
        <v>495</v>
      </c>
      <c r="N59" s="2">
        <f t="shared" si="2"/>
        <v>21562200</v>
      </c>
      <c r="O59" s="2">
        <f t="shared" si="3"/>
        <v>0.7734375</v>
      </c>
      <c r="P59" s="2">
        <f t="shared" si="4"/>
        <v>2003195.7</v>
      </c>
      <c r="Q59" s="2">
        <f t="shared" si="5"/>
        <v>2.0031957</v>
      </c>
      <c r="R59" s="2">
        <v>21</v>
      </c>
      <c r="S59" s="2">
        <f t="shared" si="6"/>
        <v>54.389789999999998</v>
      </c>
      <c r="T59" s="2">
        <f t="shared" si="7"/>
        <v>13440</v>
      </c>
      <c r="U59" s="2">
        <f t="shared" si="8"/>
        <v>585480000</v>
      </c>
      <c r="W59" s="2">
        <f t="shared" si="9"/>
        <v>0</v>
      </c>
      <c r="X59" s="2">
        <f t="shared" si="10"/>
        <v>0</v>
      </c>
      <c r="Y59" s="2">
        <f t="shared" si="11"/>
        <v>0</v>
      </c>
      <c r="Z59" s="2">
        <f t="shared" si="12"/>
        <v>3.9999908172635443</v>
      </c>
      <c r="AA59" s="2">
        <f t="shared" si="13"/>
        <v>0</v>
      </c>
      <c r="AB59" s="2" t="e">
        <f t="shared" si="14"/>
        <v>#DIV/0!</v>
      </c>
      <c r="AC59" s="2">
        <v>0</v>
      </c>
      <c r="AD59" s="2" t="e">
        <f t="shared" si="15"/>
        <v>#DIV/0!</v>
      </c>
      <c r="AE59" s="2" t="s">
        <v>134</v>
      </c>
      <c r="AF59" s="2">
        <f t="shared" si="16"/>
        <v>27.151515151515152</v>
      </c>
      <c r="AG59" s="2">
        <f t="shared" si="17"/>
        <v>7.6341011119261046E-2</v>
      </c>
      <c r="AH59" s="2">
        <f t="shared" si="18"/>
        <v>0.82021192074456006</v>
      </c>
      <c r="AI59" s="2">
        <f t="shared" si="19"/>
        <v>86248602</v>
      </c>
      <c r="AJ59" s="2">
        <f t="shared" si="20"/>
        <v>2442290.4</v>
      </c>
      <c r="AK59" s="2">
        <f t="shared" si="21"/>
        <v>2.4422904000000001</v>
      </c>
      <c r="AL59" s="2" t="s">
        <v>134</v>
      </c>
      <c r="AM59" s="2" t="s">
        <v>134</v>
      </c>
      <c r="AN59" s="2" t="s">
        <v>134</v>
      </c>
      <c r="AO59" s="2" t="s">
        <v>134</v>
      </c>
      <c r="AP59" s="2" t="s">
        <v>134</v>
      </c>
      <c r="AQ59" s="2" t="s">
        <v>134</v>
      </c>
      <c r="AR59" s="2" t="s">
        <v>134</v>
      </c>
      <c r="AS59" s="2">
        <v>0</v>
      </c>
      <c r="AT59" s="2" t="s">
        <v>134</v>
      </c>
      <c r="AU59" s="2" t="s">
        <v>134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 t="s">
        <v>142</v>
      </c>
    </row>
    <row r="60" spans="1:99" s="2" customFormat="1" x14ac:dyDescent="0.25">
      <c r="A60" s="2" t="s">
        <v>429</v>
      </c>
      <c r="B60" s="2" t="s">
        <v>430</v>
      </c>
      <c r="C60" s="2" t="s">
        <v>431</v>
      </c>
      <c r="F60" s="2">
        <v>0</v>
      </c>
      <c r="G60" s="2">
        <v>10</v>
      </c>
      <c r="H60" s="2">
        <v>0</v>
      </c>
      <c r="I60" s="2">
        <v>5380</v>
      </c>
      <c r="J60" s="2">
        <v>2820</v>
      </c>
      <c r="K60" s="2">
        <v>5380</v>
      </c>
      <c r="L60" s="2">
        <f t="shared" si="1"/>
        <v>234352262</v>
      </c>
      <c r="M60" s="2">
        <v>640</v>
      </c>
      <c r="N60" s="2">
        <f t="shared" si="2"/>
        <v>27878400</v>
      </c>
      <c r="O60" s="2">
        <f t="shared" si="3"/>
        <v>1</v>
      </c>
      <c r="P60" s="2">
        <f t="shared" si="4"/>
        <v>2589990.4</v>
      </c>
      <c r="Q60" s="2">
        <f t="shared" si="5"/>
        <v>2.5899904</v>
      </c>
      <c r="R60" s="2">
        <v>11</v>
      </c>
      <c r="S60" s="2">
        <f t="shared" si="6"/>
        <v>28.489889999999999</v>
      </c>
      <c r="T60" s="2">
        <f t="shared" si="7"/>
        <v>7040</v>
      </c>
      <c r="U60" s="2">
        <f t="shared" si="8"/>
        <v>306680000</v>
      </c>
      <c r="W60" s="2">
        <f t="shared" si="9"/>
        <v>0</v>
      </c>
      <c r="X60" s="2">
        <f t="shared" si="10"/>
        <v>0</v>
      </c>
      <c r="Y60" s="2">
        <f t="shared" si="11"/>
        <v>0</v>
      </c>
      <c r="Z60" s="2">
        <f t="shared" si="12"/>
        <v>8.4062307019054181</v>
      </c>
      <c r="AA60" s="2">
        <f t="shared" si="13"/>
        <v>0</v>
      </c>
      <c r="AB60" s="2" t="e">
        <f t="shared" si="14"/>
        <v>#DIV/0!</v>
      </c>
      <c r="AC60" s="2">
        <v>0</v>
      </c>
      <c r="AD60" s="2" t="e">
        <f t="shared" si="15"/>
        <v>#DIV/0!</v>
      </c>
      <c r="AE60" s="2" t="s">
        <v>134</v>
      </c>
      <c r="AF60" s="2">
        <f t="shared" si="16"/>
        <v>11</v>
      </c>
      <c r="AG60" s="2">
        <f t="shared" si="17"/>
        <v>0.14109539204659796</v>
      </c>
      <c r="AH60" s="2">
        <f t="shared" si="18"/>
        <v>0.74458954507307584</v>
      </c>
      <c r="AI60" s="2">
        <f t="shared" si="19"/>
        <v>122838918</v>
      </c>
      <c r="AJ60" s="2">
        <f t="shared" si="20"/>
        <v>3478413.6</v>
      </c>
      <c r="AK60" s="2">
        <f t="shared" si="21"/>
        <v>3.4784136000000001</v>
      </c>
      <c r="AL60" s="2" t="s">
        <v>134</v>
      </c>
      <c r="AM60" s="2" t="s">
        <v>134</v>
      </c>
      <c r="AN60" s="2" t="s">
        <v>134</v>
      </c>
      <c r="AO60" s="2" t="s">
        <v>134</v>
      </c>
      <c r="AP60" s="2" t="s">
        <v>134</v>
      </c>
      <c r="AQ60" s="2" t="s">
        <v>134</v>
      </c>
      <c r="AR60" s="2" t="s">
        <v>134</v>
      </c>
      <c r="AS60" s="2">
        <v>0</v>
      </c>
      <c r="AT60" s="2" t="s">
        <v>134</v>
      </c>
      <c r="AU60" s="2" t="s">
        <v>134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 t="s">
        <v>142</v>
      </c>
    </row>
    <row r="61" spans="1:99" s="2" customFormat="1" x14ac:dyDescent="0.25">
      <c r="A61" s="2" t="s">
        <v>432</v>
      </c>
      <c r="B61" s="2" t="s">
        <v>433</v>
      </c>
      <c r="C61" s="2" t="s">
        <v>434</v>
      </c>
      <c r="F61" s="2">
        <v>0</v>
      </c>
      <c r="G61" s="2">
        <v>7</v>
      </c>
      <c r="H61" s="2">
        <v>0</v>
      </c>
      <c r="I61" s="2">
        <v>8000</v>
      </c>
      <c r="J61" s="2">
        <v>6000</v>
      </c>
      <c r="K61" s="2">
        <v>8000</v>
      </c>
      <c r="L61" s="2">
        <f t="shared" si="1"/>
        <v>348479200</v>
      </c>
      <c r="M61" s="2">
        <v>2714</v>
      </c>
      <c r="N61" s="2">
        <f t="shared" si="2"/>
        <v>118221840</v>
      </c>
      <c r="O61" s="2">
        <f t="shared" si="3"/>
        <v>4.2406250000000005</v>
      </c>
      <c r="P61" s="2">
        <f t="shared" si="4"/>
        <v>10983178.040000001</v>
      </c>
      <c r="Q61" s="2">
        <f t="shared" si="5"/>
        <v>10.98317804</v>
      </c>
      <c r="R61" s="2">
        <v>0</v>
      </c>
      <c r="S61" s="2">
        <f t="shared" si="6"/>
        <v>0</v>
      </c>
      <c r="T61" s="2">
        <f t="shared" si="7"/>
        <v>0</v>
      </c>
      <c r="U61" s="2">
        <f t="shared" si="8"/>
        <v>0</v>
      </c>
      <c r="W61" s="2">
        <f t="shared" si="9"/>
        <v>0</v>
      </c>
      <c r="X61" s="2">
        <f t="shared" si="10"/>
        <v>0</v>
      </c>
      <c r="Y61" s="2">
        <f t="shared" si="11"/>
        <v>0</v>
      </c>
      <c r="Z61" s="2">
        <f t="shared" si="12"/>
        <v>2.9476719360821995</v>
      </c>
      <c r="AA61" s="2">
        <f t="shared" si="13"/>
        <v>0</v>
      </c>
      <c r="AB61" s="2" t="e">
        <f t="shared" si="14"/>
        <v>#DIV/0!</v>
      </c>
      <c r="AC61" s="2">
        <v>0</v>
      </c>
      <c r="AD61" s="2" t="e">
        <f t="shared" si="15"/>
        <v>#DIV/0!</v>
      </c>
      <c r="AE61" s="2" t="s">
        <v>134</v>
      </c>
      <c r="AF61" s="2">
        <f t="shared" si="16"/>
        <v>0</v>
      </c>
      <c r="AG61" s="2">
        <f t="shared" si="17"/>
        <v>2.4025682741443233E-2</v>
      </c>
      <c r="AH61" s="2">
        <f t="shared" si="18"/>
        <v>1.4840367686004909</v>
      </c>
      <c r="AI61" s="2">
        <f t="shared" si="19"/>
        <v>261359400</v>
      </c>
      <c r="AJ61" s="2">
        <f t="shared" si="20"/>
        <v>7400880</v>
      </c>
      <c r="AK61" s="2">
        <f t="shared" si="21"/>
        <v>7.4008799999999999</v>
      </c>
      <c r="AL61" s="2" t="s">
        <v>134</v>
      </c>
      <c r="AM61" s="2" t="s">
        <v>134</v>
      </c>
      <c r="AN61" s="2" t="s">
        <v>134</v>
      </c>
      <c r="AO61" s="2" t="s">
        <v>134</v>
      </c>
      <c r="AP61" s="2" t="s">
        <v>134</v>
      </c>
      <c r="AQ61" s="2" t="s">
        <v>134</v>
      </c>
      <c r="AR61" s="2" t="s">
        <v>134</v>
      </c>
      <c r="AS61" s="2">
        <v>0</v>
      </c>
      <c r="AT61" s="2" t="s">
        <v>134</v>
      </c>
      <c r="AU61" s="2" t="s">
        <v>134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 t="s">
        <v>142</v>
      </c>
    </row>
    <row r="62" spans="1:99" s="2" customFormat="1" x14ac:dyDescent="0.25">
      <c r="A62" s="2" t="s">
        <v>435</v>
      </c>
      <c r="C62" s="2" t="s">
        <v>436</v>
      </c>
      <c r="F62" s="2">
        <v>0</v>
      </c>
      <c r="G62" s="2">
        <v>14</v>
      </c>
      <c r="H62" s="2">
        <v>0</v>
      </c>
      <c r="I62" s="2">
        <v>43900</v>
      </c>
      <c r="J62" s="2">
        <v>32900</v>
      </c>
      <c r="K62" s="2">
        <v>43900</v>
      </c>
      <c r="L62" s="2">
        <f t="shared" si="1"/>
        <v>1912279610</v>
      </c>
      <c r="M62" s="2">
        <v>8239</v>
      </c>
      <c r="N62" s="2">
        <f t="shared" si="2"/>
        <v>358890840</v>
      </c>
      <c r="O62" s="2">
        <f t="shared" si="3"/>
        <v>12.873437500000001</v>
      </c>
      <c r="P62" s="2">
        <f t="shared" si="4"/>
        <v>33342079.540000003</v>
      </c>
      <c r="Q62" s="2">
        <f t="shared" si="5"/>
        <v>33.34207954</v>
      </c>
      <c r="R62" s="2">
        <v>0</v>
      </c>
      <c r="S62" s="2">
        <f t="shared" si="6"/>
        <v>0</v>
      </c>
      <c r="T62" s="2">
        <f t="shared" si="7"/>
        <v>0</v>
      </c>
      <c r="U62" s="2">
        <f t="shared" si="8"/>
        <v>0</v>
      </c>
      <c r="W62" s="2">
        <f t="shared" si="9"/>
        <v>0</v>
      </c>
      <c r="X62" s="2">
        <f t="shared" si="10"/>
        <v>0</v>
      </c>
      <c r="Y62" s="2">
        <f t="shared" si="11"/>
        <v>0</v>
      </c>
      <c r="Z62" s="2">
        <f t="shared" si="12"/>
        <v>5.3283043111381723</v>
      </c>
      <c r="AA62" s="2">
        <f t="shared" si="13"/>
        <v>0</v>
      </c>
      <c r="AB62" s="2" t="e">
        <f t="shared" si="14"/>
        <v>#DIV/0!</v>
      </c>
      <c r="AC62" s="2">
        <v>0</v>
      </c>
      <c r="AD62" s="2" t="e">
        <f t="shared" si="15"/>
        <v>#DIV/0!</v>
      </c>
      <c r="AE62" s="2" t="s">
        <v>134</v>
      </c>
      <c r="AF62" s="2">
        <f t="shared" si="16"/>
        <v>0</v>
      </c>
      <c r="AG62" s="2">
        <f t="shared" si="17"/>
        <v>2.4926039670423842E-2</v>
      </c>
      <c r="AH62" s="2">
        <f t="shared" si="18"/>
        <v>0.82160802614157225</v>
      </c>
      <c r="AI62" s="2">
        <f t="shared" si="19"/>
        <v>1433120710</v>
      </c>
      <c r="AJ62" s="2">
        <f t="shared" si="20"/>
        <v>40581492</v>
      </c>
      <c r="AK62" s="2">
        <f t="shared" si="21"/>
        <v>40.581491999999997</v>
      </c>
      <c r="AL62" s="2" t="s">
        <v>134</v>
      </c>
      <c r="AM62" s="2" t="s">
        <v>134</v>
      </c>
      <c r="AN62" s="2" t="s">
        <v>134</v>
      </c>
      <c r="AO62" s="2" t="s">
        <v>134</v>
      </c>
      <c r="AP62" s="2" t="s">
        <v>134</v>
      </c>
      <c r="AQ62" s="2" t="s">
        <v>134</v>
      </c>
      <c r="AR62" s="2" t="s">
        <v>134</v>
      </c>
      <c r="AS62" s="2">
        <v>0</v>
      </c>
      <c r="AT62" s="2" t="s">
        <v>134</v>
      </c>
      <c r="AU62" s="2" t="s">
        <v>134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 t="s">
        <v>142</v>
      </c>
    </row>
    <row r="63" spans="1:99" s="2" customFormat="1" x14ac:dyDescent="0.25">
      <c r="A63" s="2" t="s">
        <v>437</v>
      </c>
      <c r="C63" s="2" t="s">
        <v>438</v>
      </c>
      <c r="F63" s="2">
        <v>0</v>
      </c>
      <c r="G63" s="2">
        <v>14</v>
      </c>
      <c r="H63" s="2">
        <v>0</v>
      </c>
      <c r="I63" s="2">
        <v>12980</v>
      </c>
      <c r="J63" s="2">
        <v>10280</v>
      </c>
      <c r="K63" s="2">
        <v>12980</v>
      </c>
      <c r="L63" s="2">
        <f t="shared" si="1"/>
        <v>565407502</v>
      </c>
      <c r="M63" s="2">
        <v>582</v>
      </c>
      <c r="N63" s="2">
        <f t="shared" si="2"/>
        <v>25351920</v>
      </c>
      <c r="O63" s="2">
        <f t="shared" si="3"/>
        <v>0.90937500000000004</v>
      </c>
      <c r="P63" s="2">
        <f t="shared" si="4"/>
        <v>2355272.52</v>
      </c>
      <c r="Q63" s="2">
        <f t="shared" si="5"/>
        <v>2.3552725200000002</v>
      </c>
      <c r="R63" s="2">
        <v>0</v>
      </c>
      <c r="S63" s="2">
        <f t="shared" si="6"/>
        <v>0</v>
      </c>
      <c r="T63" s="2">
        <f t="shared" si="7"/>
        <v>0</v>
      </c>
      <c r="U63" s="2">
        <f t="shared" si="8"/>
        <v>0</v>
      </c>
      <c r="V63" s="2">
        <v>88917.245406000002</v>
      </c>
      <c r="W63" s="2">
        <f t="shared" si="9"/>
        <v>27.1019763997488</v>
      </c>
      <c r="X63" s="2">
        <f t="shared" si="10"/>
        <v>16.840392776423965</v>
      </c>
      <c r="Y63" s="2">
        <f t="shared" si="11"/>
        <v>4.9816736265601529</v>
      </c>
      <c r="Z63" s="2">
        <f t="shared" si="12"/>
        <v>22.302354299003785</v>
      </c>
      <c r="AA63" s="2">
        <f t="shared" si="13"/>
        <v>2.1373504452548224</v>
      </c>
      <c r="AB63" s="2" t="e">
        <f t="shared" si="14"/>
        <v>#DIV/0!</v>
      </c>
      <c r="AC63" s="2">
        <v>0</v>
      </c>
      <c r="AD63" s="2" t="e">
        <f t="shared" si="15"/>
        <v>#DIV/0!</v>
      </c>
      <c r="AE63" s="2" t="s">
        <v>134</v>
      </c>
      <c r="AF63" s="2">
        <f t="shared" si="16"/>
        <v>0</v>
      </c>
      <c r="AG63" s="2">
        <f t="shared" si="17"/>
        <v>0.3925461582723157</v>
      </c>
      <c r="AH63" s="2">
        <f t="shared" si="18"/>
        <v>0.18574448944487704</v>
      </c>
      <c r="AI63" s="2">
        <f t="shared" si="19"/>
        <v>447795772</v>
      </c>
      <c r="AJ63" s="2">
        <f t="shared" si="20"/>
        <v>12680174.4</v>
      </c>
      <c r="AK63" s="2">
        <f t="shared" si="21"/>
        <v>12.6801744</v>
      </c>
      <c r="AL63" s="2" t="s">
        <v>439</v>
      </c>
      <c r="AM63" s="2" t="s">
        <v>134</v>
      </c>
      <c r="AN63" s="2" t="s">
        <v>134</v>
      </c>
      <c r="AO63" s="2" t="s">
        <v>440</v>
      </c>
      <c r="AP63" s="2" t="s">
        <v>134</v>
      </c>
      <c r="AQ63" s="2" t="s">
        <v>134</v>
      </c>
      <c r="AR63" s="2" t="s">
        <v>134</v>
      </c>
      <c r="AS63" s="2">
        <v>0</v>
      </c>
      <c r="AT63" s="2" t="s">
        <v>134</v>
      </c>
      <c r="AU63" s="2" t="s">
        <v>134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 t="s">
        <v>142</v>
      </c>
    </row>
    <row r="64" spans="1:99" s="2" customFormat="1" x14ac:dyDescent="0.25">
      <c r="A64" s="2" t="s">
        <v>441</v>
      </c>
      <c r="B64" s="2" t="s">
        <v>442</v>
      </c>
      <c r="C64" s="2" t="s">
        <v>443</v>
      </c>
      <c r="F64" s="2">
        <v>0</v>
      </c>
      <c r="G64" s="2">
        <v>20</v>
      </c>
      <c r="H64" s="2">
        <v>0</v>
      </c>
      <c r="I64" s="2">
        <v>32900</v>
      </c>
      <c r="J64" s="2">
        <v>27500</v>
      </c>
      <c r="K64" s="2">
        <v>32900</v>
      </c>
      <c r="L64" s="2">
        <f t="shared" si="1"/>
        <v>1433120710</v>
      </c>
      <c r="M64" s="2">
        <v>5250</v>
      </c>
      <c r="N64" s="2">
        <f t="shared" si="2"/>
        <v>228690000</v>
      </c>
      <c r="O64" s="2">
        <f t="shared" si="3"/>
        <v>8.203125</v>
      </c>
      <c r="P64" s="2">
        <f t="shared" si="4"/>
        <v>21246015</v>
      </c>
      <c r="Q64" s="2">
        <f t="shared" si="5"/>
        <v>21.246015</v>
      </c>
      <c r="R64" s="2">
        <v>53</v>
      </c>
      <c r="S64" s="2">
        <f t="shared" si="6"/>
        <v>137.26946999999998</v>
      </c>
      <c r="T64" s="2">
        <f t="shared" si="7"/>
        <v>33920</v>
      </c>
      <c r="U64" s="2">
        <f t="shared" si="8"/>
        <v>1477640000</v>
      </c>
      <c r="V64" s="2">
        <v>314417.10428999999</v>
      </c>
      <c r="W64" s="2">
        <f t="shared" si="9"/>
        <v>95.834333387591997</v>
      </c>
      <c r="X64" s="2">
        <f t="shared" si="10"/>
        <v>59.548713049900257</v>
      </c>
      <c r="Y64" s="2">
        <f t="shared" si="11"/>
        <v>5.8651250425046051</v>
      </c>
      <c r="Z64" s="2">
        <f t="shared" si="12"/>
        <v>6.266652280379553</v>
      </c>
      <c r="AA64" s="2">
        <f t="shared" si="13"/>
        <v>2.8252463359421238</v>
      </c>
      <c r="AB64" s="2" t="e">
        <f t="shared" si="14"/>
        <v>#DIV/0!</v>
      </c>
      <c r="AC64" s="2">
        <v>0</v>
      </c>
      <c r="AD64" s="2" t="e">
        <f t="shared" si="15"/>
        <v>#DIV/0!</v>
      </c>
      <c r="AE64" s="2" t="s">
        <v>134</v>
      </c>
      <c r="AF64" s="2">
        <f t="shared" si="16"/>
        <v>6.4609523809523806</v>
      </c>
      <c r="AG64" s="2">
        <f t="shared" si="17"/>
        <v>3.6724632518852794E-2</v>
      </c>
      <c r="AH64" s="2">
        <f t="shared" si="18"/>
        <v>0.62634364856857316</v>
      </c>
      <c r="AI64" s="2">
        <f t="shared" si="19"/>
        <v>1197897250</v>
      </c>
      <c r="AJ64" s="2">
        <f t="shared" si="20"/>
        <v>33920700</v>
      </c>
      <c r="AK64" s="2">
        <f t="shared" si="21"/>
        <v>33.920699999999997</v>
      </c>
      <c r="AL64" s="2" t="s">
        <v>444</v>
      </c>
      <c r="AM64" s="2" t="s">
        <v>134</v>
      </c>
      <c r="AN64" s="2" t="s">
        <v>445</v>
      </c>
      <c r="AO64" s="2" t="s">
        <v>446</v>
      </c>
      <c r="AP64" s="2" t="s">
        <v>134</v>
      </c>
      <c r="AQ64" s="2" t="s">
        <v>134</v>
      </c>
      <c r="AR64" s="2" t="s">
        <v>134</v>
      </c>
      <c r="AS64" s="2">
        <v>0</v>
      </c>
      <c r="AT64" s="2" t="s">
        <v>134</v>
      </c>
      <c r="AU64" s="2" t="s">
        <v>134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 t="s">
        <v>142</v>
      </c>
    </row>
    <row r="65" spans="1:99" s="2" customFormat="1" x14ac:dyDescent="0.25">
      <c r="A65" s="2" t="s">
        <v>210</v>
      </c>
      <c r="B65" s="2" t="s">
        <v>447</v>
      </c>
      <c r="C65" s="2" t="s">
        <v>448</v>
      </c>
      <c r="F65" s="2">
        <v>0</v>
      </c>
      <c r="G65" s="2">
        <v>12</v>
      </c>
      <c r="H65" s="2">
        <v>0</v>
      </c>
      <c r="I65" s="2">
        <v>5808</v>
      </c>
      <c r="J65" s="2">
        <v>482</v>
      </c>
      <c r="K65" s="2">
        <v>5808</v>
      </c>
      <c r="L65" s="2">
        <f t="shared" si="1"/>
        <v>252995899.20000002</v>
      </c>
      <c r="M65" s="2">
        <v>1135</v>
      </c>
      <c r="N65" s="2">
        <f t="shared" si="2"/>
        <v>49440600</v>
      </c>
      <c r="O65" s="2">
        <f t="shared" si="3"/>
        <v>1.7734375</v>
      </c>
      <c r="P65" s="2">
        <f t="shared" si="4"/>
        <v>4593186.1000000006</v>
      </c>
      <c r="Q65" s="2">
        <f t="shared" si="5"/>
        <v>4.5931861000000005</v>
      </c>
      <c r="R65" s="2">
        <v>30</v>
      </c>
      <c r="S65" s="2">
        <f t="shared" si="6"/>
        <v>77.699699999999993</v>
      </c>
      <c r="T65" s="2">
        <f t="shared" si="7"/>
        <v>19200</v>
      </c>
      <c r="U65" s="2">
        <f t="shared" si="8"/>
        <v>836400000</v>
      </c>
      <c r="V65" s="2">
        <v>91426.881196999995</v>
      </c>
      <c r="W65" s="2">
        <f t="shared" si="9"/>
        <v>27.866913388845596</v>
      </c>
      <c r="X65" s="2">
        <f t="shared" si="10"/>
        <v>17.315702737424619</v>
      </c>
      <c r="Y65" s="2">
        <f t="shared" si="11"/>
        <v>3.6679781337438686</v>
      </c>
      <c r="Z65" s="2">
        <f t="shared" si="12"/>
        <v>5.1171688693098387</v>
      </c>
      <c r="AA65" s="2">
        <f t="shared" si="13"/>
        <v>46.871593382871005</v>
      </c>
      <c r="AB65" s="2" t="e">
        <f t="shared" si="14"/>
        <v>#DIV/0!</v>
      </c>
      <c r="AC65" s="2">
        <v>0</v>
      </c>
      <c r="AD65" s="2" t="e">
        <f t="shared" si="15"/>
        <v>#DIV/0!</v>
      </c>
      <c r="AE65" s="2" t="s">
        <v>134</v>
      </c>
      <c r="AF65" s="2">
        <f t="shared" si="16"/>
        <v>16.916299559471366</v>
      </c>
      <c r="AG65" s="2">
        <f t="shared" si="17"/>
        <v>6.4496081755019197E-2</v>
      </c>
      <c r="AH65" s="2">
        <f t="shared" si="18"/>
        <v>7.7256475522412931</v>
      </c>
      <c r="AI65" s="2">
        <f t="shared" si="19"/>
        <v>20995871.800000001</v>
      </c>
      <c r="AJ65" s="2">
        <f t="shared" si="20"/>
        <v>594537.36</v>
      </c>
      <c r="AK65" s="2">
        <f t="shared" si="21"/>
        <v>0.59453736000000001</v>
      </c>
      <c r="AL65" s="2" t="s">
        <v>449</v>
      </c>
      <c r="AM65" s="2" t="s">
        <v>134</v>
      </c>
      <c r="AN65" s="2" t="s">
        <v>134</v>
      </c>
      <c r="AO65" s="2" t="s">
        <v>450</v>
      </c>
      <c r="AP65" s="2" t="s">
        <v>134</v>
      </c>
      <c r="AQ65" s="2" t="s">
        <v>134</v>
      </c>
      <c r="AR65" s="2" t="s">
        <v>134</v>
      </c>
      <c r="AS65" s="2">
        <v>0</v>
      </c>
      <c r="AT65" s="2" t="s">
        <v>134</v>
      </c>
      <c r="AU65" s="2" t="s">
        <v>134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 t="s">
        <v>142</v>
      </c>
    </row>
    <row r="66" spans="1:99" s="2" customFormat="1" x14ac:dyDescent="0.25">
      <c r="A66" s="2" t="s">
        <v>451</v>
      </c>
      <c r="C66" s="2" t="s">
        <v>452</v>
      </c>
      <c r="F66" s="2">
        <v>0</v>
      </c>
      <c r="G66" s="2">
        <v>11</v>
      </c>
      <c r="H66" s="2">
        <v>0</v>
      </c>
      <c r="I66" s="2">
        <v>22000</v>
      </c>
      <c r="J66" s="2">
        <v>19000</v>
      </c>
      <c r="K66" s="2">
        <v>22000</v>
      </c>
      <c r="L66" s="2">
        <f t="shared" si="1"/>
        <v>958317800</v>
      </c>
      <c r="M66" s="2">
        <v>7020</v>
      </c>
      <c r="N66" s="2">
        <f t="shared" si="2"/>
        <v>305791200</v>
      </c>
      <c r="O66" s="2">
        <f t="shared" si="3"/>
        <v>10.96875</v>
      </c>
      <c r="P66" s="2">
        <f t="shared" si="4"/>
        <v>28408957.199999999</v>
      </c>
      <c r="Q66" s="2">
        <f t="shared" si="5"/>
        <v>28.408957200000003</v>
      </c>
      <c r="R66" s="2">
        <v>35</v>
      </c>
      <c r="S66" s="2">
        <f t="shared" si="6"/>
        <v>90.649649999999994</v>
      </c>
      <c r="T66" s="2">
        <f t="shared" si="7"/>
        <v>22400</v>
      </c>
      <c r="U66" s="2">
        <f t="shared" si="8"/>
        <v>975800000</v>
      </c>
      <c r="V66" s="2">
        <v>171443.15267000001</v>
      </c>
      <c r="W66" s="2">
        <f t="shared" si="9"/>
        <v>52.255872933816001</v>
      </c>
      <c r="X66" s="2">
        <f t="shared" si="10"/>
        <v>32.470304456781982</v>
      </c>
      <c r="Y66" s="2">
        <f t="shared" si="11"/>
        <v>2.7656826925875748</v>
      </c>
      <c r="Z66" s="2">
        <f t="shared" si="12"/>
        <v>3.1338959394514951</v>
      </c>
      <c r="AA66" s="2">
        <f t="shared" si="13"/>
        <v>2.2297151974736433</v>
      </c>
      <c r="AB66" s="2" t="e">
        <f t="shared" si="14"/>
        <v>#DIV/0!</v>
      </c>
      <c r="AC66" s="2">
        <v>0</v>
      </c>
      <c r="AD66" s="2" t="e">
        <f t="shared" si="15"/>
        <v>#DIV/0!</v>
      </c>
      <c r="AE66" s="2">
        <v>24.663499999999999</v>
      </c>
      <c r="AF66" s="2">
        <f t="shared" si="16"/>
        <v>3.1908831908831909</v>
      </c>
      <c r="AG66" s="2">
        <f t="shared" si="17"/>
        <v>1.5882451161276945E-2</v>
      </c>
      <c r="AH66" s="2">
        <f t="shared" si="18"/>
        <v>1.2121868807635394</v>
      </c>
      <c r="AI66" s="2">
        <f t="shared" si="19"/>
        <v>827638100</v>
      </c>
      <c r="AJ66" s="2">
        <f t="shared" si="20"/>
        <v>23436120</v>
      </c>
      <c r="AK66" s="2">
        <f t="shared" si="21"/>
        <v>23.436119999999999</v>
      </c>
      <c r="AL66" s="2" t="s">
        <v>453</v>
      </c>
      <c r="AM66" s="2" t="s">
        <v>134</v>
      </c>
      <c r="AN66" s="2" t="s">
        <v>451</v>
      </c>
      <c r="AO66" s="2" t="s">
        <v>454</v>
      </c>
      <c r="AP66" s="2" t="s">
        <v>455</v>
      </c>
      <c r="AQ66" s="2" t="s">
        <v>286</v>
      </c>
      <c r="AR66" s="2" t="s">
        <v>456</v>
      </c>
      <c r="AS66" s="2">
        <v>1</v>
      </c>
      <c r="AT66" s="2" t="s">
        <v>457</v>
      </c>
      <c r="AU66" s="2" t="s">
        <v>458</v>
      </c>
      <c r="AV66" s="2">
        <v>8</v>
      </c>
      <c r="AW66" s="5">
        <v>61</v>
      </c>
      <c r="AX66" s="5">
        <v>38</v>
      </c>
      <c r="AY66" s="5">
        <v>1</v>
      </c>
      <c r="AZ66" s="5">
        <v>27.9</v>
      </c>
      <c r="BA66" s="5">
        <v>2.6</v>
      </c>
      <c r="BB66" s="2">
        <v>0</v>
      </c>
      <c r="BC66" s="5">
        <v>0.1</v>
      </c>
      <c r="BD66" s="2">
        <v>0</v>
      </c>
      <c r="BE66" s="2">
        <v>0</v>
      </c>
      <c r="BF66" s="5">
        <v>18.600000000000001</v>
      </c>
      <c r="BG66" s="5">
        <v>19.5</v>
      </c>
      <c r="BH66" s="5">
        <v>29.5</v>
      </c>
      <c r="BI66" s="5">
        <v>0.1</v>
      </c>
      <c r="BJ66" s="2">
        <v>0</v>
      </c>
      <c r="BK66" s="5">
        <v>0.1</v>
      </c>
      <c r="BL66" s="5">
        <v>0.5</v>
      </c>
      <c r="BM66" s="2">
        <v>0</v>
      </c>
      <c r="BN66" s="5">
        <v>1.1000000000000001</v>
      </c>
      <c r="BO66" s="5">
        <v>15760</v>
      </c>
      <c r="BP66" s="5">
        <v>1049</v>
      </c>
      <c r="BQ66" s="5">
        <v>147</v>
      </c>
      <c r="BR66" s="5">
        <v>10</v>
      </c>
      <c r="BS66" s="5">
        <v>0.21</v>
      </c>
      <c r="BT66" s="5">
        <v>0.01</v>
      </c>
      <c r="BU66" s="5">
        <v>19805</v>
      </c>
      <c r="BV66" s="5">
        <v>185</v>
      </c>
      <c r="BW66" s="5">
        <v>0.26</v>
      </c>
      <c r="BX66" s="5">
        <v>5781</v>
      </c>
      <c r="BY66" s="5">
        <v>50</v>
      </c>
      <c r="BZ66" s="5">
        <v>54</v>
      </c>
      <c r="CA66" s="2">
        <v>0</v>
      </c>
      <c r="CB66" s="5">
        <v>0.28000000000000003</v>
      </c>
      <c r="CC66" s="2">
        <v>0</v>
      </c>
      <c r="CD66" s="5">
        <v>1</v>
      </c>
      <c r="CE66" s="5">
        <v>3</v>
      </c>
      <c r="CF66" s="5">
        <v>1</v>
      </c>
      <c r="CG66" s="5">
        <v>2</v>
      </c>
      <c r="CH66" s="5">
        <v>55</v>
      </c>
      <c r="CI66" s="5">
        <v>40</v>
      </c>
      <c r="CJ66" s="5">
        <v>87</v>
      </c>
      <c r="CK66" s="5">
        <v>2</v>
      </c>
      <c r="CL66" s="5">
        <v>7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5">
        <v>2</v>
      </c>
      <c r="CS66" s="5">
        <v>0.19120000000000001</v>
      </c>
      <c r="CT66" s="5">
        <v>3.2169999999999997E-2</v>
      </c>
      <c r="CU66" s="2" t="s">
        <v>142</v>
      </c>
    </row>
    <row r="67" spans="1:99" s="2" customFormat="1" x14ac:dyDescent="0.25">
      <c r="A67" s="2" t="s">
        <v>459</v>
      </c>
      <c r="C67" s="2" t="s">
        <v>460</v>
      </c>
      <c r="F67" s="2">
        <v>0</v>
      </c>
      <c r="G67" s="2">
        <v>12</v>
      </c>
      <c r="H67" s="2">
        <v>0</v>
      </c>
      <c r="I67" s="2">
        <v>430</v>
      </c>
      <c r="J67" s="2">
        <v>340</v>
      </c>
      <c r="K67" s="2">
        <v>430</v>
      </c>
      <c r="L67" s="2">
        <f t="shared" ref="L67:L130" si="25">K67*43559.9</f>
        <v>18730757</v>
      </c>
      <c r="M67" s="2">
        <v>336</v>
      </c>
      <c r="N67" s="2">
        <f t="shared" ref="N67:N130" si="26">M67*43560</f>
        <v>14636160</v>
      </c>
      <c r="O67" s="2">
        <f t="shared" ref="O67:O130" si="27">M67*0.0015625</f>
        <v>0.52500000000000002</v>
      </c>
      <c r="P67" s="2">
        <f t="shared" ref="P67:P130" si="28">M67*4046.86</f>
        <v>1359744.96</v>
      </c>
      <c r="Q67" s="2">
        <f t="shared" ref="Q67:Q130" si="29">M67*0.00404686</f>
        <v>1.35974496</v>
      </c>
      <c r="R67" s="2">
        <v>9</v>
      </c>
      <c r="S67" s="2">
        <f t="shared" ref="S67:S130" si="30">R67*2.58999</f>
        <v>23.309909999999999</v>
      </c>
      <c r="T67" s="2">
        <f t="shared" ref="T67:T130" si="31">R67*640</f>
        <v>5760</v>
      </c>
      <c r="U67" s="2">
        <f t="shared" ref="U67:U130" si="32">R67*27880000</f>
        <v>250920000</v>
      </c>
      <c r="V67" s="2">
        <v>73144.612171000001</v>
      </c>
      <c r="W67" s="2">
        <f t="shared" ref="W67:W130" si="33">V67*0.0003048</f>
        <v>22.294477789720798</v>
      </c>
      <c r="X67" s="2">
        <f t="shared" ref="X67:X130" si="34">V67*0.000189394</f>
        <v>13.853150677514375</v>
      </c>
      <c r="Y67" s="2">
        <f t="shared" ref="Y67:Y130" si="35">X67/(2*(SQRT(3.1416*O67)))</f>
        <v>5.3934103778430682</v>
      </c>
      <c r="Z67" s="2">
        <f t="shared" ref="Z67:Z130" si="36">L67/N67</f>
        <v>1.2797589668328304</v>
      </c>
      <c r="AA67" s="2">
        <f t="shared" ref="AA67:AA130" si="37">W67/AK67</f>
        <v>53.160159466857031</v>
      </c>
      <c r="AB67" s="2" t="e">
        <f t="shared" ref="AB67:AB130" si="38">3*Z67/AC67</f>
        <v>#DIV/0!</v>
      </c>
      <c r="AC67" s="2">
        <v>0</v>
      </c>
      <c r="AD67" s="2" t="e">
        <f t="shared" ref="AD67:AD130" si="39">Z67/AC67</f>
        <v>#DIV/0!</v>
      </c>
      <c r="AE67" s="2" t="s">
        <v>134</v>
      </c>
      <c r="AF67" s="2">
        <f t="shared" ref="AF67:AF130" si="40">T67/M67</f>
        <v>17.142857142857142</v>
      </c>
      <c r="AG67" s="2">
        <f t="shared" ref="AG67:AG130" si="41">50*Z67*SQRT(3.1416)*(SQRT(N67))^-1</f>
        <v>2.9645587093151831E-2</v>
      </c>
      <c r="AH67" s="2">
        <f t="shared" ref="AH67:AH130" si="42">P67/AJ67</f>
        <v>3.2422494749432023</v>
      </c>
      <c r="AI67" s="2">
        <f t="shared" ref="AI67:AI130" si="43">J67*43559.9</f>
        <v>14810366</v>
      </c>
      <c r="AJ67" s="2">
        <f t="shared" ref="AJ67:AJ130" si="44">J67*1233.48</f>
        <v>419383.2</v>
      </c>
      <c r="AK67" s="2">
        <f t="shared" ref="AK67:AK130" si="45">AJ67/10^6</f>
        <v>0.41938320000000001</v>
      </c>
      <c r="AL67" s="2" t="s">
        <v>461</v>
      </c>
      <c r="AM67" s="2" t="s">
        <v>134</v>
      </c>
      <c r="AN67" s="2" t="s">
        <v>459</v>
      </c>
      <c r="AO67" s="2" t="s">
        <v>462</v>
      </c>
      <c r="AP67" s="2" t="s">
        <v>134</v>
      </c>
      <c r="AQ67" s="2" t="s">
        <v>134</v>
      </c>
      <c r="AR67" s="2" t="s">
        <v>134</v>
      </c>
      <c r="AS67" s="2">
        <v>0</v>
      </c>
      <c r="AT67" s="2" t="s">
        <v>134</v>
      </c>
      <c r="AU67" s="2" t="s">
        <v>134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 t="s">
        <v>142</v>
      </c>
    </row>
    <row r="68" spans="1:99" s="2" customFormat="1" x14ac:dyDescent="0.25">
      <c r="A68" s="2" t="s">
        <v>463</v>
      </c>
      <c r="B68" s="2" t="s">
        <v>464</v>
      </c>
      <c r="C68" s="2" t="s">
        <v>465</v>
      </c>
      <c r="F68" s="2">
        <v>0</v>
      </c>
      <c r="G68" s="2">
        <v>16</v>
      </c>
      <c r="H68" s="2">
        <v>0</v>
      </c>
      <c r="I68" s="2">
        <v>6400</v>
      </c>
      <c r="J68" s="2">
        <v>5750</v>
      </c>
      <c r="K68" s="2">
        <v>6400</v>
      </c>
      <c r="L68" s="2">
        <f t="shared" si="25"/>
        <v>278783360</v>
      </c>
      <c r="M68" s="2">
        <v>1095</v>
      </c>
      <c r="N68" s="2">
        <f t="shared" si="26"/>
        <v>47698200</v>
      </c>
      <c r="O68" s="2">
        <f t="shared" si="27"/>
        <v>1.7109375</v>
      </c>
      <c r="P68" s="2">
        <f t="shared" si="28"/>
        <v>4431311.7</v>
      </c>
      <c r="Q68" s="2">
        <f t="shared" si="29"/>
        <v>4.4313117000000002</v>
      </c>
      <c r="R68" s="2">
        <v>6</v>
      </c>
      <c r="S68" s="2">
        <f t="shared" si="30"/>
        <v>15.539939999999998</v>
      </c>
      <c r="T68" s="2">
        <f t="shared" si="31"/>
        <v>3840</v>
      </c>
      <c r="U68" s="2">
        <f t="shared" si="32"/>
        <v>167280000</v>
      </c>
      <c r="V68" s="2">
        <v>86004.383929000003</v>
      </c>
      <c r="W68" s="2">
        <f t="shared" si="33"/>
        <v>26.214136221559201</v>
      </c>
      <c r="X68" s="2">
        <f t="shared" si="34"/>
        <v>16.288714289849029</v>
      </c>
      <c r="Y68" s="2">
        <f t="shared" si="35"/>
        <v>3.5128879167890847</v>
      </c>
      <c r="Z68" s="2">
        <f t="shared" si="36"/>
        <v>5.8447354407503846</v>
      </c>
      <c r="AA68" s="2">
        <f t="shared" si="37"/>
        <v>3.6960309145223906</v>
      </c>
      <c r="AB68" s="2" t="e">
        <f t="shared" si="38"/>
        <v>#DIV/0!</v>
      </c>
      <c r="AC68" s="2">
        <v>0</v>
      </c>
      <c r="AD68" s="2" t="e">
        <f t="shared" si="39"/>
        <v>#DIV/0!</v>
      </c>
      <c r="AE68" s="2" t="s">
        <v>134</v>
      </c>
      <c r="AF68" s="2">
        <f t="shared" si="40"/>
        <v>3.506849315068493</v>
      </c>
      <c r="AG68" s="2">
        <f t="shared" si="41"/>
        <v>7.4999662858992885E-2</v>
      </c>
      <c r="AH68" s="2">
        <f t="shared" si="42"/>
        <v>0.62478751528020404</v>
      </c>
      <c r="AI68" s="2">
        <f t="shared" si="43"/>
        <v>250469425</v>
      </c>
      <c r="AJ68" s="2">
        <f t="shared" si="44"/>
        <v>7092510</v>
      </c>
      <c r="AK68" s="2">
        <f t="shared" si="45"/>
        <v>7.0925099999999999</v>
      </c>
      <c r="AL68" s="2" t="s">
        <v>466</v>
      </c>
      <c r="AM68" s="2" t="s">
        <v>134</v>
      </c>
      <c r="AN68" s="2" t="s">
        <v>134</v>
      </c>
      <c r="AO68" s="2" t="s">
        <v>467</v>
      </c>
      <c r="AP68" s="2" t="s">
        <v>134</v>
      </c>
      <c r="AQ68" s="2" t="s">
        <v>134</v>
      </c>
      <c r="AR68" s="2" t="s">
        <v>134</v>
      </c>
      <c r="AS68" s="2">
        <v>0</v>
      </c>
      <c r="AT68" s="2" t="s">
        <v>134</v>
      </c>
      <c r="AU68" s="2" t="s">
        <v>134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 t="s">
        <v>142</v>
      </c>
    </row>
    <row r="69" spans="1:99" s="2" customFormat="1" x14ac:dyDescent="0.25">
      <c r="A69" s="2" t="s">
        <v>447</v>
      </c>
      <c r="C69" s="2" t="s">
        <v>468</v>
      </c>
      <c r="F69" s="2">
        <v>0</v>
      </c>
      <c r="G69" s="2">
        <v>40</v>
      </c>
      <c r="H69" s="2">
        <v>0</v>
      </c>
      <c r="I69" s="2">
        <v>319</v>
      </c>
      <c r="J69" s="2">
        <v>297</v>
      </c>
      <c r="K69" s="2">
        <v>319</v>
      </c>
      <c r="L69" s="2">
        <f t="shared" si="25"/>
        <v>13895608.1</v>
      </c>
      <c r="M69" s="2">
        <v>419</v>
      </c>
      <c r="N69" s="2">
        <f t="shared" si="26"/>
        <v>18251640</v>
      </c>
      <c r="O69" s="2">
        <f t="shared" si="27"/>
        <v>0.65468750000000009</v>
      </c>
      <c r="P69" s="2">
        <f t="shared" si="28"/>
        <v>1695634.34</v>
      </c>
      <c r="Q69" s="2">
        <f t="shared" si="29"/>
        <v>1.69563434</v>
      </c>
      <c r="R69" s="2">
        <v>2069</v>
      </c>
      <c r="S69" s="2">
        <f t="shared" si="30"/>
        <v>5358.6893099999998</v>
      </c>
      <c r="T69" s="2">
        <f t="shared" si="31"/>
        <v>1324160</v>
      </c>
      <c r="U69" s="2">
        <f t="shared" si="32"/>
        <v>57683720000</v>
      </c>
      <c r="W69" s="2">
        <f t="shared" si="33"/>
        <v>0</v>
      </c>
      <c r="X69" s="2">
        <f t="shared" si="34"/>
        <v>0</v>
      </c>
      <c r="Y69" s="2">
        <f t="shared" si="35"/>
        <v>0</v>
      </c>
      <c r="Z69" s="2">
        <f t="shared" si="36"/>
        <v>0.76133476772498254</v>
      </c>
      <c r="AA69" s="2">
        <f t="shared" si="37"/>
        <v>0</v>
      </c>
      <c r="AB69" s="2" t="e">
        <f t="shared" si="38"/>
        <v>#DIV/0!</v>
      </c>
      <c r="AC69" s="2">
        <v>0</v>
      </c>
      <c r="AD69" s="2" t="e">
        <f t="shared" si="39"/>
        <v>#DIV/0!</v>
      </c>
      <c r="AE69" s="2" t="s">
        <v>134</v>
      </c>
      <c r="AF69" s="2">
        <f t="shared" si="40"/>
        <v>3160.2863961813841</v>
      </c>
      <c r="AG69" s="2">
        <f t="shared" si="41"/>
        <v>1.5793201067563722E-2</v>
      </c>
      <c r="AH69" s="2">
        <f t="shared" si="42"/>
        <v>4.6285359567942184</v>
      </c>
      <c r="AI69" s="2">
        <f t="shared" si="43"/>
        <v>12937290.300000001</v>
      </c>
      <c r="AJ69" s="2">
        <f t="shared" si="44"/>
        <v>366343.56</v>
      </c>
      <c r="AK69" s="2">
        <f t="shared" si="45"/>
        <v>0.36634356000000001</v>
      </c>
      <c r="AL69" s="2" t="s">
        <v>134</v>
      </c>
      <c r="AM69" s="2" t="s">
        <v>134</v>
      </c>
      <c r="AN69" s="2" t="s">
        <v>134</v>
      </c>
      <c r="AO69" s="2" t="s">
        <v>134</v>
      </c>
      <c r="AP69" s="2" t="s">
        <v>134</v>
      </c>
      <c r="AQ69" s="2" t="s">
        <v>134</v>
      </c>
      <c r="AR69" s="2" t="s">
        <v>134</v>
      </c>
      <c r="AS69" s="2">
        <v>0</v>
      </c>
      <c r="AT69" s="2" t="s">
        <v>134</v>
      </c>
      <c r="AU69" s="2" t="s">
        <v>134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 t="s">
        <v>142</v>
      </c>
    </row>
    <row r="70" spans="1:99" s="2" customFormat="1" x14ac:dyDescent="0.25">
      <c r="A70" s="2" t="s">
        <v>469</v>
      </c>
      <c r="B70" s="2" t="s">
        <v>470</v>
      </c>
      <c r="C70" s="2" t="s">
        <v>471</v>
      </c>
      <c r="F70" s="2">
        <v>0</v>
      </c>
      <c r="G70" s="2">
        <v>45</v>
      </c>
      <c r="H70" s="2">
        <v>0</v>
      </c>
      <c r="I70" s="2">
        <v>5800</v>
      </c>
      <c r="J70" s="2">
        <v>5350</v>
      </c>
      <c r="K70" s="2">
        <v>5800</v>
      </c>
      <c r="L70" s="2">
        <f t="shared" si="25"/>
        <v>252647420</v>
      </c>
      <c r="M70" s="2">
        <v>473</v>
      </c>
      <c r="N70" s="2">
        <f t="shared" si="26"/>
        <v>20603880</v>
      </c>
      <c r="O70" s="2">
        <f t="shared" si="27"/>
        <v>0.73906250000000007</v>
      </c>
      <c r="P70" s="2">
        <f t="shared" si="28"/>
        <v>1914164.78</v>
      </c>
      <c r="Q70" s="2">
        <f t="shared" si="29"/>
        <v>1.9141647800000001</v>
      </c>
      <c r="R70" s="2">
        <v>99</v>
      </c>
      <c r="S70" s="2">
        <f t="shared" si="30"/>
        <v>256.40900999999997</v>
      </c>
      <c r="T70" s="2">
        <f t="shared" si="31"/>
        <v>63360</v>
      </c>
      <c r="U70" s="2">
        <f t="shared" si="32"/>
        <v>2760120000</v>
      </c>
      <c r="W70" s="2">
        <f t="shared" si="33"/>
        <v>0</v>
      </c>
      <c r="X70" s="2">
        <f t="shared" si="34"/>
        <v>0</v>
      </c>
      <c r="Y70" s="2">
        <f t="shared" si="35"/>
        <v>0</v>
      </c>
      <c r="Z70" s="2">
        <f t="shared" si="36"/>
        <v>12.2621282981652</v>
      </c>
      <c r="AA70" s="2">
        <f t="shared" si="37"/>
        <v>0</v>
      </c>
      <c r="AB70" s="2" t="e">
        <f t="shared" si="38"/>
        <v>#DIV/0!</v>
      </c>
      <c r="AC70" s="2">
        <v>0</v>
      </c>
      <c r="AD70" s="2" t="e">
        <f t="shared" si="39"/>
        <v>#DIV/0!</v>
      </c>
      <c r="AE70" s="2" t="s">
        <v>134</v>
      </c>
      <c r="AF70" s="2">
        <f t="shared" si="40"/>
        <v>133.95348837209303</v>
      </c>
      <c r="AG70" s="2">
        <f t="shared" si="41"/>
        <v>0.23940697454506349</v>
      </c>
      <c r="AH70" s="2">
        <f t="shared" si="42"/>
        <v>0.2900637297287304</v>
      </c>
      <c r="AI70" s="2">
        <f t="shared" si="43"/>
        <v>233045465</v>
      </c>
      <c r="AJ70" s="2">
        <f t="shared" si="44"/>
        <v>6599118</v>
      </c>
      <c r="AK70" s="2">
        <f t="shared" si="45"/>
        <v>6.5991179999999998</v>
      </c>
      <c r="AL70" s="2" t="s">
        <v>134</v>
      </c>
      <c r="AM70" s="2" t="s">
        <v>134</v>
      </c>
      <c r="AN70" s="2" t="s">
        <v>134</v>
      </c>
      <c r="AO70" s="2" t="s">
        <v>134</v>
      </c>
      <c r="AP70" s="2" t="s">
        <v>134</v>
      </c>
      <c r="AQ70" s="2" t="s">
        <v>134</v>
      </c>
      <c r="AR70" s="2" t="s">
        <v>134</v>
      </c>
      <c r="AS70" s="2">
        <v>0</v>
      </c>
      <c r="AT70" s="2" t="s">
        <v>134</v>
      </c>
      <c r="AU70" s="2" t="s">
        <v>134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 t="s">
        <v>142</v>
      </c>
    </row>
    <row r="71" spans="1:99" s="2" customFormat="1" x14ac:dyDescent="0.25">
      <c r="A71" s="2" t="s">
        <v>472</v>
      </c>
      <c r="B71" s="2" t="s">
        <v>473</v>
      </c>
      <c r="C71" s="2" t="s">
        <v>474</v>
      </c>
      <c r="F71" s="2">
        <v>0</v>
      </c>
      <c r="G71" s="2">
        <v>17</v>
      </c>
      <c r="H71" s="2">
        <v>0</v>
      </c>
      <c r="I71" s="2">
        <v>34000</v>
      </c>
      <c r="J71" s="2">
        <v>29000</v>
      </c>
      <c r="K71" s="2">
        <v>34000</v>
      </c>
      <c r="L71" s="2">
        <f t="shared" si="25"/>
        <v>1481036600</v>
      </c>
      <c r="M71" s="2">
        <v>2300</v>
      </c>
      <c r="N71" s="2">
        <f t="shared" si="26"/>
        <v>100188000</v>
      </c>
      <c r="O71" s="2">
        <f t="shared" si="27"/>
        <v>3.59375</v>
      </c>
      <c r="P71" s="2">
        <f t="shared" si="28"/>
        <v>9307778</v>
      </c>
      <c r="Q71" s="2">
        <f t="shared" si="29"/>
        <v>9.3077780000000008</v>
      </c>
      <c r="R71" s="2">
        <v>18</v>
      </c>
      <c r="S71" s="2">
        <f t="shared" si="30"/>
        <v>46.619819999999997</v>
      </c>
      <c r="T71" s="2">
        <f t="shared" si="31"/>
        <v>11520</v>
      </c>
      <c r="U71" s="2">
        <f t="shared" si="32"/>
        <v>501840000</v>
      </c>
      <c r="V71" s="2">
        <v>64577.828831999999</v>
      </c>
      <c r="W71" s="2">
        <f t="shared" si="33"/>
        <v>19.6833222279936</v>
      </c>
      <c r="X71" s="2">
        <f t="shared" si="34"/>
        <v>12.230653313807808</v>
      </c>
      <c r="Y71" s="2">
        <f t="shared" si="35"/>
        <v>1.8199953783982024</v>
      </c>
      <c r="Z71" s="2">
        <f t="shared" si="36"/>
        <v>14.782574759452229</v>
      </c>
      <c r="AA71" s="2">
        <f t="shared" si="37"/>
        <v>0.55026044138628816</v>
      </c>
      <c r="AB71" s="2" t="e">
        <f t="shared" si="38"/>
        <v>#DIV/0!</v>
      </c>
      <c r="AC71" s="2">
        <v>0</v>
      </c>
      <c r="AD71" s="2" t="e">
        <f t="shared" si="39"/>
        <v>#DIV/0!</v>
      </c>
      <c r="AE71" s="2" t="s">
        <v>134</v>
      </c>
      <c r="AF71" s="2">
        <f t="shared" si="40"/>
        <v>5.0086956521739134</v>
      </c>
      <c r="AG71" s="2">
        <f t="shared" si="41"/>
        <v>0.1308843374624149</v>
      </c>
      <c r="AH71" s="2">
        <f t="shared" si="42"/>
        <v>0.26020516106379149</v>
      </c>
      <c r="AI71" s="2">
        <f t="shared" si="43"/>
        <v>1263237100</v>
      </c>
      <c r="AJ71" s="2">
        <f t="shared" si="44"/>
        <v>35770920</v>
      </c>
      <c r="AK71" s="2">
        <f t="shared" si="45"/>
        <v>35.770919999999997</v>
      </c>
      <c r="AL71" s="2" t="s">
        <v>475</v>
      </c>
      <c r="AM71" s="2" t="s">
        <v>134</v>
      </c>
      <c r="AN71" s="2" t="s">
        <v>476</v>
      </c>
      <c r="AO71" s="2" t="s">
        <v>477</v>
      </c>
      <c r="AP71" s="2" t="s">
        <v>134</v>
      </c>
      <c r="AQ71" s="2" t="s">
        <v>134</v>
      </c>
      <c r="AR71" s="2" t="s">
        <v>134</v>
      </c>
      <c r="AS71" s="2">
        <v>0</v>
      </c>
      <c r="AT71" s="2" t="s">
        <v>134</v>
      </c>
      <c r="AU71" s="2" t="s">
        <v>134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 t="s">
        <v>142</v>
      </c>
    </row>
    <row r="72" spans="1:99" s="2" customFormat="1" x14ac:dyDescent="0.25">
      <c r="A72" s="2" t="s">
        <v>478</v>
      </c>
      <c r="B72" s="2" t="s">
        <v>479</v>
      </c>
      <c r="C72" s="2" t="s">
        <v>480</v>
      </c>
      <c r="F72" s="2">
        <v>0</v>
      </c>
      <c r="G72" s="2">
        <v>20</v>
      </c>
      <c r="H72" s="2">
        <v>0</v>
      </c>
      <c r="I72" s="2">
        <v>105200</v>
      </c>
      <c r="J72" s="2">
        <v>101000</v>
      </c>
      <c r="K72" s="2">
        <v>105200</v>
      </c>
      <c r="L72" s="2">
        <f t="shared" si="25"/>
        <v>4582501480</v>
      </c>
      <c r="M72" s="2">
        <v>11200</v>
      </c>
      <c r="N72" s="2">
        <f t="shared" si="26"/>
        <v>487872000</v>
      </c>
      <c r="O72" s="2">
        <f t="shared" si="27"/>
        <v>17.5</v>
      </c>
      <c r="P72" s="2">
        <f t="shared" si="28"/>
        <v>45324832</v>
      </c>
      <c r="Q72" s="2">
        <f t="shared" si="29"/>
        <v>45.324832000000001</v>
      </c>
      <c r="R72" s="2">
        <v>0</v>
      </c>
      <c r="S72" s="2">
        <f t="shared" si="30"/>
        <v>0</v>
      </c>
      <c r="T72" s="2">
        <f t="shared" si="31"/>
        <v>0</v>
      </c>
      <c r="U72" s="2">
        <f t="shared" si="32"/>
        <v>0</v>
      </c>
      <c r="V72" s="2">
        <v>373829.20007999998</v>
      </c>
      <c r="W72" s="2">
        <f t="shared" si="33"/>
        <v>113.94314018438399</v>
      </c>
      <c r="X72" s="2">
        <f t="shared" si="34"/>
        <v>70.801007519951526</v>
      </c>
      <c r="Y72" s="2">
        <f t="shared" si="35"/>
        <v>4.7743579203113518</v>
      </c>
      <c r="Z72" s="2">
        <f t="shared" si="36"/>
        <v>9.3928355798242169</v>
      </c>
      <c r="AA72" s="2">
        <f t="shared" si="37"/>
        <v>0.91460737329805353</v>
      </c>
      <c r="AB72" s="2" t="e">
        <f t="shared" si="38"/>
        <v>#DIV/0!</v>
      </c>
      <c r="AC72" s="2">
        <v>0</v>
      </c>
      <c r="AD72" s="2" t="e">
        <f t="shared" si="39"/>
        <v>#DIV/0!</v>
      </c>
      <c r="AE72" s="2">
        <v>551.24699999999996</v>
      </c>
      <c r="AF72" s="2">
        <f t="shared" si="40"/>
        <v>0</v>
      </c>
      <c r="AG72" s="2">
        <f t="shared" si="41"/>
        <v>3.7686796426713194E-2</v>
      </c>
      <c r="AH72" s="2">
        <f t="shared" si="42"/>
        <v>0.36381677276590391</v>
      </c>
      <c r="AI72" s="2">
        <f t="shared" si="43"/>
        <v>4399549900</v>
      </c>
      <c r="AJ72" s="2">
        <f t="shared" si="44"/>
        <v>124581480</v>
      </c>
      <c r="AK72" s="2">
        <f t="shared" si="45"/>
        <v>124.58148</v>
      </c>
      <c r="AL72" s="2" t="s">
        <v>481</v>
      </c>
      <c r="AM72" s="2" t="s">
        <v>134</v>
      </c>
      <c r="AN72" s="2" t="s">
        <v>482</v>
      </c>
      <c r="AO72" s="2" t="s">
        <v>483</v>
      </c>
      <c r="AP72" s="2" t="s">
        <v>484</v>
      </c>
      <c r="AQ72" s="2" t="s">
        <v>485</v>
      </c>
      <c r="AR72" s="2" t="s">
        <v>324</v>
      </c>
      <c r="AS72" s="2">
        <v>2</v>
      </c>
      <c r="AT72" s="2" t="s">
        <v>486</v>
      </c>
      <c r="AU72" s="2" t="s">
        <v>487</v>
      </c>
      <c r="AV72" s="2">
        <v>8</v>
      </c>
      <c r="AW72" s="5">
        <v>41</v>
      </c>
      <c r="AX72" s="5">
        <v>58</v>
      </c>
      <c r="AY72" s="5">
        <v>1</v>
      </c>
      <c r="AZ72" s="5">
        <v>12.2</v>
      </c>
      <c r="BA72" s="5">
        <v>2.8</v>
      </c>
      <c r="BB72" s="2">
        <v>0</v>
      </c>
      <c r="BC72" s="2">
        <v>0</v>
      </c>
      <c r="BD72" s="2">
        <v>0</v>
      </c>
      <c r="BE72" s="2">
        <v>0</v>
      </c>
      <c r="BF72" s="5">
        <v>15.7</v>
      </c>
      <c r="BG72" s="5">
        <v>37.200000000000003</v>
      </c>
      <c r="BH72" s="5">
        <v>28.6</v>
      </c>
      <c r="BI72" s="5">
        <v>0.1</v>
      </c>
      <c r="BJ72" s="2">
        <v>0</v>
      </c>
      <c r="BK72" s="2">
        <v>0</v>
      </c>
      <c r="BL72" s="2">
        <v>0</v>
      </c>
      <c r="BM72" s="2">
        <v>0</v>
      </c>
      <c r="BN72" s="5">
        <v>3.3</v>
      </c>
      <c r="BO72" s="5">
        <v>58298</v>
      </c>
      <c r="BP72" s="5">
        <v>4333</v>
      </c>
      <c r="BQ72" s="5">
        <v>84</v>
      </c>
      <c r="BR72" s="5">
        <v>6</v>
      </c>
      <c r="BS72" s="5">
        <v>0.14000000000000001</v>
      </c>
      <c r="BT72" s="5">
        <v>0.01</v>
      </c>
      <c r="BU72" s="5">
        <v>75819</v>
      </c>
      <c r="BV72" s="5">
        <v>109</v>
      </c>
      <c r="BW72" s="5">
        <v>0.19</v>
      </c>
      <c r="BX72" s="5">
        <v>215120</v>
      </c>
      <c r="BY72" s="5">
        <v>6376</v>
      </c>
      <c r="BZ72" s="5">
        <v>310</v>
      </c>
      <c r="CA72" s="5">
        <v>9</v>
      </c>
      <c r="CB72" s="5">
        <v>0.45</v>
      </c>
      <c r="CC72" s="5">
        <v>0.01</v>
      </c>
      <c r="CD72" s="2">
        <v>0</v>
      </c>
      <c r="CE72" s="2">
        <v>0</v>
      </c>
      <c r="CF72" s="2">
        <v>0</v>
      </c>
      <c r="CG72" s="2">
        <v>0</v>
      </c>
      <c r="CH72" s="5">
        <v>50</v>
      </c>
      <c r="CI72" s="5">
        <v>43</v>
      </c>
      <c r="CJ72" s="5">
        <v>84</v>
      </c>
      <c r="CK72" s="5">
        <v>7</v>
      </c>
      <c r="CL72" s="5">
        <v>16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5">
        <v>0.82852000000000003</v>
      </c>
      <c r="CT72" s="5">
        <v>0.61482000000000003</v>
      </c>
      <c r="CU72" s="2" t="s">
        <v>142</v>
      </c>
    </row>
    <row r="73" spans="1:99" s="2" customFormat="1" x14ac:dyDescent="0.25">
      <c r="A73" s="2" t="s">
        <v>488</v>
      </c>
      <c r="C73" s="2" t="s">
        <v>489</v>
      </c>
      <c r="D73" s="2">
        <v>1972</v>
      </c>
      <c r="E73" s="2">
        <f>2015-D73</f>
        <v>43</v>
      </c>
      <c r="F73" s="2">
        <v>12.8</v>
      </c>
      <c r="G73" s="2">
        <v>15</v>
      </c>
      <c r="H73" s="2">
        <v>1200</v>
      </c>
      <c r="I73" s="2">
        <v>3659</v>
      </c>
      <c r="J73" s="2">
        <v>1245</v>
      </c>
      <c r="K73" s="2">
        <v>3659</v>
      </c>
      <c r="L73" s="2">
        <f t="shared" si="25"/>
        <v>159385674.09999999</v>
      </c>
      <c r="M73" s="2">
        <v>415</v>
      </c>
      <c r="N73" s="2">
        <f t="shared" si="26"/>
        <v>18077400</v>
      </c>
      <c r="O73" s="2">
        <f t="shared" si="27"/>
        <v>0.6484375</v>
      </c>
      <c r="P73" s="2">
        <f t="shared" si="28"/>
        <v>1679446.9000000001</v>
      </c>
      <c r="Q73" s="2">
        <f t="shared" si="29"/>
        <v>1.6794469000000001</v>
      </c>
      <c r="R73" s="2">
        <v>22.4</v>
      </c>
      <c r="S73" s="2">
        <f t="shared" si="30"/>
        <v>58.015775999999988</v>
      </c>
      <c r="T73" s="2">
        <f t="shared" si="31"/>
        <v>14336</v>
      </c>
      <c r="U73" s="2">
        <f t="shared" si="32"/>
        <v>624512000</v>
      </c>
      <c r="V73" s="2">
        <v>63915.967947999998</v>
      </c>
      <c r="W73" s="2">
        <f t="shared" si="33"/>
        <v>19.481587030550397</v>
      </c>
      <c r="X73" s="2">
        <f t="shared" si="34"/>
        <v>12.105300833543513</v>
      </c>
      <c r="Y73" s="2">
        <f t="shared" si="35"/>
        <v>4.2406856982291421</v>
      </c>
      <c r="Z73" s="2">
        <f t="shared" si="36"/>
        <v>8.8168472291369326</v>
      </c>
      <c r="AA73" s="2">
        <f t="shared" si="37"/>
        <v>12.68594632155785</v>
      </c>
      <c r="AB73" s="2">
        <f t="shared" si="38"/>
        <v>2.0664485693289683</v>
      </c>
      <c r="AC73" s="2">
        <v>12.8</v>
      </c>
      <c r="AD73" s="2">
        <f t="shared" si="39"/>
        <v>0.68881618977632286</v>
      </c>
      <c r="AE73" s="2" t="s">
        <v>134</v>
      </c>
      <c r="AF73" s="2">
        <f t="shared" si="40"/>
        <v>34.544578313253012</v>
      </c>
      <c r="AG73" s="2">
        <f t="shared" si="41"/>
        <v>0.18377684028684169</v>
      </c>
      <c r="AH73" s="2">
        <f t="shared" si="42"/>
        <v>1.0936158943260801</v>
      </c>
      <c r="AI73" s="2">
        <f t="shared" si="43"/>
        <v>54232075.5</v>
      </c>
      <c r="AJ73" s="2">
        <f t="shared" si="44"/>
        <v>1535682.6</v>
      </c>
      <c r="AK73" s="2">
        <f t="shared" si="45"/>
        <v>1.5356826000000001</v>
      </c>
      <c r="AL73" s="2" t="s">
        <v>490</v>
      </c>
      <c r="AM73" s="2" t="s">
        <v>134</v>
      </c>
      <c r="AN73" s="2" t="s">
        <v>491</v>
      </c>
      <c r="AO73" s="2" t="s">
        <v>492</v>
      </c>
      <c r="AP73" s="2" t="s">
        <v>134</v>
      </c>
      <c r="AQ73" s="2" t="s">
        <v>134</v>
      </c>
      <c r="AR73" s="2" t="s">
        <v>134</v>
      </c>
      <c r="AS73" s="2">
        <v>0</v>
      </c>
      <c r="AT73" s="2" t="s">
        <v>134</v>
      </c>
      <c r="AU73" s="2" t="s">
        <v>134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 t="s">
        <v>142</v>
      </c>
    </row>
    <row r="74" spans="1:99" s="2" customFormat="1" x14ac:dyDescent="0.25">
      <c r="A74" s="2" t="s">
        <v>493</v>
      </c>
      <c r="B74" s="2" t="s">
        <v>210</v>
      </c>
      <c r="C74" s="2" t="s">
        <v>494</v>
      </c>
      <c r="F74" s="2">
        <v>0</v>
      </c>
      <c r="G74" s="2">
        <v>175</v>
      </c>
      <c r="H74" s="2">
        <v>0</v>
      </c>
      <c r="I74" s="2">
        <v>207360</v>
      </c>
      <c r="J74" s="2">
        <v>155520</v>
      </c>
      <c r="K74" s="2">
        <v>207360</v>
      </c>
      <c r="L74" s="2">
        <f t="shared" si="25"/>
        <v>9032580864</v>
      </c>
      <c r="M74" s="2">
        <v>3666</v>
      </c>
      <c r="N74" s="2">
        <f t="shared" si="26"/>
        <v>159690960</v>
      </c>
      <c r="O74" s="2">
        <f t="shared" si="27"/>
        <v>5.7281250000000004</v>
      </c>
      <c r="P74" s="2">
        <f t="shared" si="28"/>
        <v>14835788.76</v>
      </c>
      <c r="Q74" s="2">
        <f t="shared" si="29"/>
        <v>14.835788760000002</v>
      </c>
      <c r="R74" s="2">
        <v>1382</v>
      </c>
      <c r="S74" s="2">
        <f t="shared" si="30"/>
        <v>3579.3661799999995</v>
      </c>
      <c r="T74" s="2">
        <f t="shared" si="31"/>
        <v>884480</v>
      </c>
      <c r="U74" s="2">
        <f t="shared" si="32"/>
        <v>38530160000</v>
      </c>
      <c r="V74" s="2">
        <v>260121.19776000001</v>
      </c>
      <c r="W74" s="2">
        <f t="shared" si="33"/>
        <v>79.284941077247993</v>
      </c>
      <c r="X74" s="2">
        <f t="shared" si="34"/>
        <v>49.265394128557446</v>
      </c>
      <c r="Y74" s="2">
        <f t="shared" si="35"/>
        <v>5.806711891695354</v>
      </c>
      <c r="Z74" s="2">
        <f t="shared" si="36"/>
        <v>56.562881605821644</v>
      </c>
      <c r="AA74" s="2">
        <f t="shared" si="37"/>
        <v>0.41330660722628781</v>
      </c>
      <c r="AB74" s="2" t="e">
        <f t="shared" si="38"/>
        <v>#DIV/0!</v>
      </c>
      <c r="AC74" s="2">
        <v>0</v>
      </c>
      <c r="AD74" s="2" t="e">
        <f t="shared" si="39"/>
        <v>#DIV/0!</v>
      </c>
      <c r="AE74" s="2">
        <v>2101.83</v>
      </c>
      <c r="AF74" s="2">
        <f t="shared" si="40"/>
        <v>241.26568466993999</v>
      </c>
      <c r="AG74" s="2">
        <f t="shared" si="41"/>
        <v>0.3966768073614626</v>
      </c>
      <c r="AH74" s="2">
        <f t="shared" si="42"/>
        <v>7.7337883267735524E-2</v>
      </c>
      <c r="AI74" s="2">
        <f t="shared" si="43"/>
        <v>6774435648</v>
      </c>
      <c r="AJ74" s="2">
        <f t="shared" si="44"/>
        <v>191830809.59999999</v>
      </c>
      <c r="AK74" s="2">
        <f t="shared" si="45"/>
        <v>191.83080959999998</v>
      </c>
      <c r="AL74" s="2" t="s">
        <v>213</v>
      </c>
      <c r="AM74" s="2" t="s">
        <v>134</v>
      </c>
      <c r="AN74" s="2" t="s">
        <v>210</v>
      </c>
      <c r="AO74" s="2" t="s">
        <v>214</v>
      </c>
      <c r="AP74" s="2" t="s">
        <v>215</v>
      </c>
      <c r="AQ74" s="2" t="s">
        <v>216</v>
      </c>
      <c r="AR74" s="2" t="s">
        <v>217</v>
      </c>
      <c r="AS74" s="2">
        <v>3</v>
      </c>
      <c r="AT74" s="2" t="s">
        <v>218</v>
      </c>
      <c r="AU74" s="2" t="s">
        <v>219</v>
      </c>
      <c r="AV74" s="2">
        <v>8</v>
      </c>
      <c r="AW74" s="5">
        <v>59</v>
      </c>
      <c r="AX74" s="5">
        <v>40</v>
      </c>
      <c r="AY74" s="5">
        <v>1</v>
      </c>
      <c r="AZ74" s="5">
        <v>13.1</v>
      </c>
      <c r="BA74" s="5">
        <v>3.7</v>
      </c>
      <c r="BB74" s="5">
        <v>0.1</v>
      </c>
      <c r="BC74" s="2">
        <v>0</v>
      </c>
      <c r="BD74" s="2">
        <v>0</v>
      </c>
      <c r="BE74" s="5">
        <v>0.1</v>
      </c>
      <c r="BF74" s="5">
        <v>29.6</v>
      </c>
      <c r="BG74" s="5">
        <v>23.2</v>
      </c>
      <c r="BH74" s="5">
        <v>23.9</v>
      </c>
      <c r="BI74" s="5">
        <v>0.8</v>
      </c>
      <c r="BJ74" s="2">
        <v>0</v>
      </c>
      <c r="BK74" s="2">
        <v>0</v>
      </c>
      <c r="BL74" s="5">
        <v>0.2</v>
      </c>
      <c r="BM74" s="2">
        <v>0</v>
      </c>
      <c r="BN74" s="5">
        <v>5.2</v>
      </c>
      <c r="BO74" s="5">
        <v>339283</v>
      </c>
      <c r="BP74" s="5">
        <v>25818</v>
      </c>
      <c r="BQ74" s="5">
        <v>98</v>
      </c>
      <c r="BR74" s="5">
        <v>7</v>
      </c>
      <c r="BS74" s="5">
        <v>0.16</v>
      </c>
      <c r="BT74" s="5">
        <v>0.01</v>
      </c>
      <c r="BU74" s="5">
        <v>446737</v>
      </c>
      <c r="BV74" s="5">
        <v>129</v>
      </c>
      <c r="BW74" s="5">
        <v>0.21</v>
      </c>
      <c r="BX74" s="5">
        <v>1069031</v>
      </c>
      <c r="BY74" s="5">
        <v>16544</v>
      </c>
      <c r="BZ74" s="5">
        <v>308</v>
      </c>
      <c r="CA74" s="5">
        <v>5</v>
      </c>
      <c r="CB74" s="5">
        <v>0.59</v>
      </c>
      <c r="CC74" s="5">
        <v>0.01</v>
      </c>
      <c r="CD74" s="2">
        <v>0</v>
      </c>
      <c r="CE74" s="5">
        <v>1</v>
      </c>
      <c r="CF74" s="2">
        <v>0</v>
      </c>
      <c r="CG74" s="5">
        <v>1</v>
      </c>
      <c r="CH74" s="5">
        <v>53</v>
      </c>
      <c r="CI74" s="5">
        <v>37</v>
      </c>
      <c r="CJ74" s="5">
        <v>79</v>
      </c>
      <c r="CK74" s="5">
        <v>9</v>
      </c>
      <c r="CL74" s="5">
        <v>17</v>
      </c>
      <c r="CM74" s="2">
        <v>0</v>
      </c>
      <c r="CN74" s="5">
        <v>1</v>
      </c>
      <c r="CO74" s="2">
        <v>0</v>
      </c>
      <c r="CP74" s="2">
        <v>0</v>
      </c>
      <c r="CQ74" s="2">
        <v>0</v>
      </c>
      <c r="CR74" s="5">
        <v>1</v>
      </c>
      <c r="CS74" s="5">
        <v>0.90744000000000002</v>
      </c>
      <c r="CT74" s="5">
        <v>0.77439999999999998</v>
      </c>
      <c r="CU74" s="2" t="s">
        <v>142</v>
      </c>
    </row>
    <row r="75" spans="1:99" s="2" customFormat="1" x14ac:dyDescent="0.25">
      <c r="A75" s="2" t="s">
        <v>239</v>
      </c>
      <c r="C75" s="2" t="s">
        <v>495</v>
      </c>
      <c r="F75" s="2">
        <v>0</v>
      </c>
      <c r="G75" s="2">
        <v>37</v>
      </c>
      <c r="H75" s="2">
        <v>0</v>
      </c>
      <c r="I75" s="2">
        <v>3210</v>
      </c>
      <c r="J75" s="2">
        <v>2700</v>
      </c>
      <c r="K75" s="2">
        <v>3210</v>
      </c>
      <c r="L75" s="2">
        <f t="shared" si="25"/>
        <v>139827279</v>
      </c>
      <c r="M75" s="2">
        <v>411</v>
      </c>
      <c r="N75" s="2">
        <f t="shared" si="26"/>
        <v>17903160</v>
      </c>
      <c r="O75" s="2">
        <f t="shared" si="27"/>
        <v>0.64218750000000002</v>
      </c>
      <c r="P75" s="2">
        <f t="shared" si="28"/>
        <v>1663259.46</v>
      </c>
      <c r="Q75" s="2">
        <f t="shared" si="29"/>
        <v>1.6632594600000001</v>
      </c>
      <c r="R75" s="2">
        <v>975</v>
      </c>
      <c r="S75" s="2">
        <f t="shared" si="30"/>
        <v>2525.2402499999998</v>
      </c>
      <c r="T75" s="2">
        <f t="shared" si="31"/>
        <v>624000</v>
      </c>
      <c r="U75" s="2">
        <f t="shared" si="32"/>
        <v>27183000000</v>
      </c>
      <c r="V75" s="2">
        <v>63591.449768999999</v>
      </c>
      <c r="W75" s="2">
        <f t="shared" si="33"/>
        <v>19.382673889591199</v>
      </c>
      <c r="X75" s="2">
        <f t="shared" si="34"/>
        <v>12.043839037549986</v>
      </c>
      <c r="Y75" s="2">
        <f t="shared" si="35"/>
        <v>4.239636075134471</v>
      </c>
      <c r="Z75" s="2">
        <f t="shared" si="36"/>
        <v>7.8102010483065563</v>
      </c>
      <c r="AA75" s="2">
        <f t="shared" si="37"/>
        <v>5.8199306898012129</v>
      </c>
      <c r="AB75" s="2" t="e">
        <f t="shared" si="38"/>
        <v>#DIV/0!</v>
      </c>
      <c r="AC75" s="2">
        <v>0</v>
      </c>
      <c r="AD75" s="2" t="e">
        <f t="shared" si="39"/>
        <v>#DIV/0!</v>
      </c>
      <c r="AE75" s="2" t="s">
        <v>134</v>
      </c>
      <c r="AF75" s="2">
        <f t="shared" si="40"/>
        <v>1518.2481751824816</v>
      </c>
      <c r="AG75" s="2">
        <f t="shared" si="41"/>
        <v>0.16358475033628239</v>
      </c>
      <c r="AH75" s="2">
        <f t="shared" si="42"/>
        <v>0.49941792507557659</v>
      </c>
      <c r="AI75" s="2">
        <f t="shared" si="43"/>
        <v>117611730</v>
      </c>
      <c r="AJ75" s="2">
        <f t="shared" si="44"/>
        <v>3330396</v>
      </c>
      <c r="AK75" s="2">
        <f t="shared" si="45"/>
        <v>3.3303959999999999</v>
      </c>
      <c r="AL75" s="2" t="s">
        <v>496</v>
      </c>
      <c r="AM75" s="2" t="s">
        <v>134</v>
      </c>
      <c r="AN75" s="2" t="s">
        <v>497</v>
      </c>
      <c r="AO75" s="2" t="s">
        <v>498</v>
      </c>
      <c r="AP75" s="2" t="s">
        <v>134</v>
      </c>
      <c r="AQ75" s="2" t="s">
        <v>134</v>
      </c>
      <c r="AR75" s="2" t="s">
        <v>134</v>
      </c>
      <c r="AS75" s="2">
        <v>0</v>
      </c>
      <c r="AT75" s="2" t="s">
        <v>134</v>
      </c>
      <c r="AU75" s="2" t="s">
        <v>134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 t="s">
        <v>142</v>
      </c>
    </row>
    <row r="76" spans="1:99" s="2" customFormat="1" x14ac:dyDescent="0.25">
      <c r="A76" s="2" t="s">
        <v>265</v>
      </c>
      <c r="C76" s="2" t="s">
        <v>499</v>
      </c>
      <c r="F76" s="2">
        <v>0</v>
      </c>
      <c r="G76" s="2">
        <v>30</v>
      </c>
      <c r="H76" s="2">
        <v>0</v>
      </c>
      <c r="I76" s="2">
        <v>3142</v>
      </c>
      <c r="J76" s="2">
        <v>1930</v>
      </c>
      <c r="K76" s="2">
        <v>3142</v>
      </c>
      <c r="L76" s="2">
        <f t="shared" si="25"/>
        <v>136865205.80000001</v>
      </c>
      <c r="M76" s="2">
        <v>1000</v>
      </c>
      <c r="N76" s="2">
        <f t="shared" si="26"/>
        <v>43560000</v>
      </c>
      <c r="O76" s="2">
        <f t="shared" si="27"/>
        <v>1.5625</v>
      </c>
      <c r="P76" s="2">
        <f t="shared" si="28"/>
        <v>4046860</v>
      </c>
      <c r="Q76" s="2">
        <f t="shared" si="29"/>
        <v>4.0468600000000006</v>
      </c>
      <c r="R76" s="2">
        <v>7800</v>
      </c>
      <c r="S76" s="2">
        <f t="shared" si="30"/>
        <v>20201.921999999999</v>
      </c>
      <c r="T76" s="2">
        <f t="shared" si="31"/>
        <v>4992000</v>
      </c>
      <c r="U76" s="2">
        <f t="shared" si="32"/>
        <v>217464000000</v>
      </c>
      <c r="W76" s="2">
        <f t="shared" si="33"/>
        <v>0</v>
      </c>
      <c r="X76" s="2">
        <f t="shared" si="34"/>
        <v>0</v>
      </c>
      <c r="Y76" s="2">
        <f t="shared" si="35"/>
        <v>0</v>
      </c>
      <c r="Z76" s="2">
        <f t="shared" si="36"/>
        <v>3.1419927869605146</v>
      </c>
      <c r="AA76" s="2">
        <f t="shared" si="37"/>
        <v>0</v>
      </c>
      <c r="AB76" s="2" t="e">
        <f t="shared" si="38"/>
        <v>#DIV/0!</v>
      </c>
      <c r="AC76" s="2">
        <v>0</v>
      </c>
      <c r="AD76" s="2" t="e">
        <f t="shared" si="39"/>
        <v>#DIV/0!</v>
      </c>
      <c r="AE76" s="2" t="s">
        <v>134</v>
      </c>
      <c r="AF76" s="2">
        <f t="shared" si="40"/>
        <v>4992</v>
      </c>
      <c r="AG76" s="2">
        <f t="shared" si="41"/>
        <v>4.2189725198314189E-2</v>
      </c>
      <c r="AH76" s="2">
        <f t="shared" si="42"/>
        <v>1.699921079263337</v>
      </c>
      <c r="AI76" s="2">
        <f t="shared" si="43"/>
        <v>84070607</v>
      </c>
      <c r="AJ76" s="2">
        <f t="shared" si="44"/>
        <v>2380616.4</v>
      </c>
      <c r="AK76" s="2">
        <f t="shared" si="45"/>
        <v>2.3806164000000001</v>
      </c>
      <c r="AL76" s="2" t="s">
        <v>134</v>
      </c>
      <c r="AM76" s="2" t="s">
        <v>134</v>
      </c>
      <c r="AN76" s="2" t="s">
        <v>134</v>
      </c>
      <c r="AO76" s="2" t="s">
        <v>134</v>
      </c>
      <c r="AP76" s="2" t="s">
        <v>134</v>
      </c>
      <c r="AQ76" s="2" t="s">
        <v>134</v>
      </c>
      <c r="AR76" s="2" t="s">
        <v>134</v>
      </c>
      <c r="AS76" s="2">
        <v>0</v>
      </c>
      <c r="AT76" s="2" t="s">
        <v>134</v>
      </c>
      <c r="AU76" s="2" t="s">
        <v>134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 t="s">
        <v>142</v>
      </c>
    </row>
    <row r="77" spans="1:99" s="2" customFormat="1" x14ac:dyDescent="0.25">
      <c r="A77" s="2" t="s">
        <v>500</v>
      </c>
      <c r="C77" s="2" t="s">
        <v>501</v>
      </c>
      <c r="F77" s="2">
        <v>0</v>
      </c>
      <c r="G77" s="2">
        <v>18</v>
      </c>
      <c r="H77" s="2">
        <v>0</v>
      </c>
      <c r="I77" s="2">
        <v>120</v>
      </c>
      <c r="J77" s="2">
        <v>20</v>
      </c>
      <c r="K77" s="2">
        <v>120</v>
      </c>
      <c r="L77" s="2">
        <f t="shared" si="25"/>
        <v>5227188</v>
      </c>
      <c r="M77" s="2">
        <v>4058</v>
      </c>
      <c r="N77" s="2">
        <f t="shared" si="26"/>
        <v>176766480</v>
      </c>
      <c r="O77" s="2">
        <f t="shared" si="27"/>
        <v>6.3406250000000002</v>
      </c>
      <c r="P77" s="2">
        <f t="shared" si="28"/>
        <v>16422157.880000001</v>
      </c>
      <c r="Q77" s="2">
        <f t="shared" si="29"/>
        <v>16.42215788</v>
      </c>
      <c r="R77" s="2">
        <v>0</v>
      </c>
      <c r="S77" s="2">
        <f t="shared" si="30"/>
        <v>0</v>
      </c>
      <c r="T77" s="2">
        <f t="shared" si="31"/>
        <v>0</v>
      </c>
      <c r="U77" s="2">
        <f t="shared" si="32"/>
        <v>0</v>
      </c>
      <c r="W77" s="2">
        <f t="shared" si="33"/>
        <v>0</v>
      </c>
      <c r="X77" s="2">
        <f t="shared" si="34"/>
        <v>0</v>
      </c>
      <c r="Y77" s="2">
        <f t="shared" si="35"/>
        <v>0</v>
      </c>
      <c r="Z77" s="2">
        <f t="shared" si="36"/>
        <v>2.9571149462273617E-2</v>
      </c>
      <c r="AA77" s="2">
        <f t="shared" si="37"/>
        <v>0</v>
      </c>
      <c r="AB77" s="2" t="e">
        <f t="shared" si="38"/>
        <v>#DIV/0!</v>
      </c>
      <c r="AC77" s="2">
        <v>0</v>
      </c>
      <c r="AD77" s="2" t="e">
        <f t="shared" si="39"/>
        <v>#DIV/0!</v>
      </c>
      <c r="AE77" s="2" t="s">
        <v>134</v>
      </c>
      <c r="AF77" s="2">
        <f t="shared" si="40"/>
        <v>0</v>
      </c>
      <c r="AG77" s="2">
        <f t="shared" si="41"/>
        <v>1.9711228747238321E-4</v>
      </c>
      <c r="AH77" s="2">
        <f t="shared" si="42"/>
        <v>665.68399487628506</v>
      </c>
      <c r="AI77" s="2">
        <f t="shared" si="43"/>
        <v>871198</v>
      </c>
      <c r="AJ77" s="2">
        <f t="shared" si="44"/>
        <v>24669.599999999999</v>
      </c>
      <c r="AK77" s="2">
        <f t="shared" si="45"/>
        <v>2.46696E-2</v>
      </c>
      <c r="AL77" s="2" t="s">
        <v>134</v>
      </c>
      <c r="AM77" s="2" t="s">
        <v>134</v>
      </c>
      <c r="AN77" s="2" t="s">
        <v>134</v>
      </c>
      <c r="AO77" s="2" t="s">
        <v>134</v>
      </c>
      <c r="AP77" s="2" t="s">
        <v>134</v>
      </c>
      <c r="AQ77" s="2" t="s">
        <v>134</v>
      </c>
      <c r="AR77" s="2" t="s">
        <v>134</v>
      </c>
      <c r="AS77" s="2">
        <v>0</v>
      </c>
      <c r="AT77" s="2" t="s">
        <v>134</v>
      </c>
      <c r="AU77" s="2" t="s">
        <v>134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 t="s">
        <v>142</v>
      </c>
    </row>
    <row r="78" spans="1:99" s="2" customFormat="1" x14ac:dyDescent="0.25">
      <c r="A78" s="2" t="s">
        <v>502</v>
      </c>
      <c r="C78" s="2" t="s">
        <v>503</v>
      </c>
      <c r="F78" s="2">
        <v>0</v>
      </c>
      <c r="G78" s="2">
        <v>17</v>
      </c>
      <c r="H78" s="2">
        <v>0</v>
      </c>
      <c r="I78" s="2">
        <v>39194</v>
      </c>
      <c r="J78" s="2">
        <v>30744</v>
      </c>
      <c r="K78" s="2">
        <v>39194</v>
      </c>
      <c r="L78" s="2">
        <f t="shared" si="25"/>
        <v>1707286720.6000001</v>
      </c>
      <c r="M78" s="2">
        <v>6000</v>
      </c>
      <c r="N78" s="2">
        <f t="shared" si="26"/>
        <v>261360000</v>
      </c>
      <c r="O78" s="2">
        <f t="shared" si="27"/>
        <v>9.375</v>
      </c>
      <c r="P78" s="2">
        <f t="shared" si="28"/>
        <v>24281160</v>
      </c>
      <c r="Q78" s="2">
        <f t="shared" si="29"/>
        <v>24.28116</v>
      </c>
      <c r="R78" s="2">
        <v>99</v>
      </c>
      <c r="S78" s="2">
        <f t="shared" si="30"/>
        <v>256.40900999999997</v>
      </c>
      <c r="T78" s="2">
        <f t="shared" si="31"/>
        <v>63360</v>
      </c>
      <c r="U78" s="2">
        <f t="shared" si="32"/>
        <v>2760120000</v>
      </c>
      <c r="V78" s="2">
        <v>172088.09989000001</v>
      </c>
      <c r="W78" s="2">
        <f t="shared" si="33"/>
        <v>52.452452846471999</v>
      </c>
      <c r="X78" s="2">
        <f t="shared" si="34"/>
        <v>32.592453590566663</v>
      </c>
      <c r="Y78" s="2">
        <f t="shared" si="35"/>
        <v>3.0027970310677006</v>
      </c>
      <c r="Z78" s="2">
        <f t="shared" si="36"/>
        <v>6.5323183371594737</v>
      </c>
      <c r="AA78" s="2">
        <f t="shared" si="37"/>
        <v>1.3831628583867122</v>
      </c>
      <c r="AB78" s="2" t="e">
        <f t="shared" si="38"/>
        <v>#DIV/0!</v>
      </c>
      <c r="AC78" s="2">
        <v>0</v>
      </c>
      <c r="AD78" s="2" t="e">
        <f t="shared" si="39"/>
        <v>#DIV/0!</v>
      </c>
      <c r="AE78" s="2" t="s">
        <v>134</v>
      </c>
      <c r="AF78" s="2">
        <f t="shared" si="40"/>
        <v>10.56</v>
      </c>
      <c r="AG78" s="2">
        <f t="shared" si="41"/>
        <v>3.5809085383252261E-2</v>
      </c>
      <c r="AH78" s="2">
        <f t="shared" si="42"/>
        <v>0.64029033625648724</v>
      </c>
      <c r="AI78" s="2">
        <f t="shared" si="43"/>
        <v>1339205565.6000001</v>
      </c>
      <c r="AJ78" s="2">
        <f t="shared" si="44"/>
        <v>37922109.119999997</v>
      </c>
      <c r="AK78" s="2">
        <f t="shared" si="45"/>
        <v>37.922109119999995</v>
      </c>
      <c r="AL78" s="2" t="s">
        <v>504</v>
      </c>
      <c r="AM78" s="2" t="s">
        <v>134</v>
      </c>
      <c r="AN78" s="2" t="s">
        <v>505</v>
      </c>
      <c r="AO78" s="2" t="s">
        <v>506</v>
      </c>
      <c r="AP78" s="2" t="s">
        <v>134</v>
      </c>
      <c r="AQ78" s="2" t="s">
        <v>134</v>
      </c>
      <c r="AR78" s="2" t="s">
        <v>134</v>
      </c>
      <c r="AS78" s="2">
        <v>0</v>
      </c>
      <c r="AT78" s="2" t="s">
        <v>134</v>
      </c>
      <c r="AU78" s="2" t="s">
        <v>134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 t="s">
        <v>142</v>
      </c>
    </row>
    <row r="79" spans="1:99" s="2" customFormat="1" x14ac:dyDescent="0.25">
      <c r="A79" s="2" t="s">
        <v>507</v>
      </c>
      <c r="C79" s="2" t="s">
        <v>508</v>
      </c>
      <c r="F79" s="2">
        <v>0</v>
      </c>
      <c r="G79" s="2">
        <v>40</v>
      </c>
      <c r="H79" s="2">
        <v>0</v>
      </c>
      <c r="I79" s="2">
        <v>2045</v>
      </c>
      <c r="J79" s="2">
        <v>1800</v>
      </c>
      <c r="K79" s="2">
        <v>2045</v>
      </c>
      <c r="L79" s="2">
        <f t="shared" si="25"/>
        <v>89079995.5</v>
      </c>
      <c r="M79" s="2">
        <v>250</v>
      </c>
      <c r="N79" s="2">
        <f t="shared" si="26"/>
        <v>10890000</v>
      </c>
      <c r="O79" s="2">
        <f t="shared" si="27"/>
        <v>0.390625</v>
      </c>
      <c r="P79" s="2">
        <f t="shared" si="28"/>
        <v>1011715</v>
      </c>
      <c r="Q79" s="2">
        <f t="shared" si="29"/>
        <v>1.0117150000000001</v>
      </c>
      <c r="R79" s="2">
        <v>4220</v>
      </c>
      <c r="S79" s="2">
        <f t="shared" si="30"/>
        <v>10929.757799999999</v>
      </c>
      <c r="T79" s="2">
        <f t="shared" si="31"/>
        <v>2700800</v>
      </c>
      <c r="U79" s="2">
        <f t="shared" si="32"/>
        <v>117653600000</v>
      </c>
      <c r="W79" s="2">
        <f t="shared" si="33"/>
        <v>0</v>
      </c>
      <c r="X79" s="2">
        <f t="shared" si="34"/>
        <v>0</v>
      </c>
      <c r="Y79" s="2">
        <f t="shared" si="35"/>
        <v>0</v>
      </c>
      <c r="Z79" s="2">
        <f t="shared" si="36"/>
        <v>8.1799812213039491</v>
      </c>
      <c r="AA79" s="2">
        <f t="shared" si="37"/>
        <v>0</v>
      </c>
      <c r="AB79" s="2" t="e">
        <f t="shared" si="38"/>
        <v>#DIV/0!</v>
      </c>
      <c r="AC79" s="2">
        <v>0</v>
      </c>
      <c r="AD79" s="2" t="e">
        <f t="shared" si="39"/>
        <v>#DIV/0!</v>
      </c>
      <c r="AE79" s="2" t="s">
        <v>134</v>
      </c>
      <c r="AF79" s="2">
        <f t="shared" si="40"/>
        <v>10803.2</v>
      </c>
      <c r="AG79" s="2">
        <f t="shared" si="41"/>
        <v>0.21967660860739022</v>
      </c>
      <c r="AH79" s="2">
        <f t="shared" si="42"/>
        <v>0.45567328930253337</v>
      </c>
      <c r="AI79" s="2">
        <f t="shared" si="43"/>
        <v>78407820</v>
      </c>
      <c r="AJ79" s="2">
        <f t="shared" si="44"/>
        <v>2220264</v>
      </c>
      <c r="AK79" s="2">
        <f t="shared" si="45"/>
        <v>2.2202639999999998</v>
      </c>
      <c r="AL79" s="2" t="s">
        <v>134</v>
      </c>
      <c r="AM79" s="2" t="s">
        <v>134</v>
      </c>
      <c r="AN79" s="2" t="s">
        <v>134</v>
      </c>
      <c r="AO79" s="2" t="s">
        <v>134</v>
      </c>
      <c r="AP79" s="2" t="s">
        <v>134</v>
      </c>
      <c r="AQ79" s="2" t="s">
        <v>134</v>
      </c>
      <c r="AR79" s="2" t="s">
        <v>134</v>
      </c>
      <c r="AS79" s="2">
        <v>0</v>
      </c>
      <c r="AT79" s="2" t="s">
        <v>134</v>
      </c>
      <c r="AU79" s="2" t="s">
        <v>134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 t="s">
        <v>142</v>
      </c>
    </row>
    <row r="80" spans="1:99" s="2" customFormat="1" x14ac:dyDescent="0.25">
      <c r="A80" s="2" t="s">
        <v>509</v>
      </c>
      <c r="C80" s="2" t="s">
        <v>510</v>
      </c>
      <c r="D80" s="2">
        <v>1911</v>
      </c>
      <c r="E80" s="2">
        <f>2015-D80</f>
        <v>104</v>
      </c>
      <c r="F80" s="2">
        <v>0</v>
      </c>
      <c r="G80" s="2">
        <v>27</v>
      </c>
      <c r="H80" s="2">
        <v>0</v>
      </c>
      <c r="I80" s="2">
        <v>221355</v>
      </c>
      <c r="J80" s="2">
        <v>221355</v>
      </c>
      <c r="K80" s="2">
        <v>221355</v>
      </c>
      <c r="L80" s="2">
        <f t="shared" si="25"/>
        <v>9642201664.5</v>
      </c>
      <c r="M80" s="2">
        <v>8320</v>
      </c>
      <c r="N80" s="2">
        <f t="shared" si="26"/>
        <v>362419200</v>
      </c>
      <c r="O80" s="2">
        <f t="shared" si="27"/>
        <v>13</v>
      </c>
      <c r="P80" s="2">
        <f t="shared" si="28"/>
        <v>33669875.200000003</v>
      </c>
      <c r="Q80" s="2">
        <f t="shared" si="29"/>
        <v>33.6698752</v>
      </c>
      <c r="R80" s="2">
        <v>214</v>
      </c>
      <c r="S80" s="2">
        <f t="shared" si="30"/>
        <v>554.25785999999994</v>
      </c>
      <c r="T80" s="2">
        <f t="shared" si="31"/>
        <v>136960</v>
      </c>
      <c r="U80" s="2">
        <f t="shared" si="32"/>
        <v>5966320000</v>
      </c>
      <c r="V80" s="2">
        <v>342550.03975</v>
      </c>
      <c r="W80" s="2">
        <f t="shared" si="33"/>
        <v>104.40925211579999</v>
      </c>
      <c r="X80" s="2">
        <f t="shared" si="34"/>
        <v>64.876922228411502</v>
      </c>
      <c r="Y80" s="2">
        <f t="shared" si="35"/>
        <v>5.0759007625734336</v>
      </c>
      <c r="Z80" s="2">
        <f t="shared" si="36"/>
        <v>26.605107192168628</v>
      </c>
      <c r="AA80" s="2">
        <f t="shared" si="37"/>
        <v>0.38239969435215526</v>
      </c>
      <c r="AB80" s="2" t="e">
        <f t="shared" si="38"/>
        <v>#DIV/0!</v>
      </c>
      <c r="AC80" s="2">
        <v>0</v>
      </c>
      <c r="AD80" s="2" t="e">
        <f t="shared" si="39"/>
        <v>#DIV/0!</v>
      </c>
      <c r="AE80" s="2" t="s">
        <v>134</v>
      </c>
      <c r="AF80" s="2">
        <f t="shared" si="40"/>
        <v>16.46153846153846</v>
      </c>
      <c r="AG80" s="2">
        <f t="shared" si="41"/>
        <v>0.12385252436718133</v>
      </c>
      <c r="AH80" s="2">
        <f t="shared" si="42"/>
        <v>0.12331617863783952</v>
      </c>
      <c r="AI80" s="2">
        <f t="shared" si="43"/>
        <v>9642201664.5</v>
      </c>
      <c r="AJ80" s="2">
        <f t="shared" si="44"/>
        <v>273036965.39999998</v>
      </c>
      <c r="AK80" s="2">
        <f t="shared" si="45"/>
        <v>273.03696539999999</v>
      </c>
      <c r="AL80" s="2" t="s">
        <v>511</v>
      </c>
      <c r="AM80" s="2" t="s">
        <v>134</v>
      </c>
      <c r="AN80" s="2" t="s">
        <v>512</v>
      </c>
      <c r="AO80" s="2" t="s">
        <v>513</v>
      </c>
      <c r="AP80" s="2" t="s">
        <v>134</v>
      </c>
      <c r="AQ80" s="2" t="s">
        <v>134</v>
      </c>
      <c r="AR80" s="2" t="s">
        <v>134</v>
      </c>
      <c r="AS80" s="2">
        <v>0</v>
      </c>
      <c r="AT80" s="2" t="s">
        <v>134</v>
      </c>
      <c r="AU80" s="2" t="s">
        <v>134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 t="s">
        <v>142</v>
      </c>
    </row>
    <row r="81" spans="1:99" s="2" customFormat="1" x14ac:dyDescent="0.25">
      <c r="A81" s="2" t="s">
        <v>514</v>
      </c>
      <c r="C81" s="2" t="s">
        <v>515</v>
      </c>
      <c r="F81" s="2">
        <v>0</v>
      </c>
      <c r="G81" s="2">
        <v>13.5</v>
      </c>
      <c r="H81" s="2">
        <v>0</v>
      </c>
      <c r="I81" s="2">
        <v>8000</v>
      </c>
      <c r="J81" s="2">
        <v>6000</v>
      </c>
      <c r="K81" s="2">
        <v>8000</v>
      </c>
      <c r="L81" s="2">
        <f t="shared" si="25"/>
        <v>348479200</v>
      </c>
      <c r="M81" s="2">
        <v>1164</v>
      </c>
      <c r="N81" s="2">
        <f t="shared" si="26"/>
        <v>50703840</v>
      </c>
      <c r="O81" s="2">
        <f t="shared" si="27"/>
        <v>1.8187500000000001</v>
      </c>
      <c r="P81" s="2">
        <f t="shared" si="28"/>
        <v>4710545.04</v>
      </c>
      <c r="Q81" s="2">
        <f t="shared" si="29"/>
        <v>4.7105450400000004</v>
      </c>
      <c r="R81" s="2">
        <v>12</v>
      </c>
      <c r="S81" s="2">
        <f t="shared" si="30"/>
        <v>31.079879999999996</v>
      </c>
      <c r="T81" s="2">
        <f t="shared" si="31"/>
        <v>7680</v>
      </c>
      <c r="U81" s="2">
        <f t="shared" si="32"/>
        <v>334560000</v>
      </c>
      <c r="W81" s="2">
        <f t="shared" si="33"/>
        <v>0</v>
      </c>
      <c r="X81" s="2">
        <f t="shared" si="34"/>
        <v>0</v>
      </c>
      <c r="Y81" s="2">
        <f t="shared" si="35"/>
        <v>0</v>
      </c>
      <c r="Z81" s="2">
        <f t="shared" si="36"/>
        <v>6.8728364557792858</v>
      </c>
      <c r="AA81" s="2">
        <f t="shared" si="37"/>
        <v>0</v>
      </c>
      <c r="AB81" s="2" t="e">
        <f t="shared" si="38"/>
        <v>#DIV/0!</v>
      </c>
      <c r="AC81" s="2">
        <v>0</v>
      </c>
      <c r="AD81" s="2" t="e">
        <f t="shared" si="39"/>
        <v>#DIV/0!</v>
      </c>
      <c r="AE81" s="2" t="s">
        <v>134</v>
      </c>
      <c r="AF81" s="2">
        <f t="shared" si="40"/>
        <v>6.5979381443298966</v>
      </c>
      <c r="AG81" s="2">
        <f t="shared" si="41"/>
        <v>8.553838226289126E-2</v>
      </c>
      <c r="AH81" s="2">
        <f t="shared" si="42"/>
        <v>0.63648445049777869</v>
      </c>
      <c r="AI81" s="2">
        <f t="shared" si="43"/>
        <v>261359400</v>
      </c>
      <c r="AJ81" s="2">
        <f t="shared" si="44"/>
        <v>7400880</v>
      </c>
      <c r="AK81" s="2">
        <f t="shared" si="45"/>
        <v>7.4008799999999999</v>
      </c>
      <c r="AL81" s="2" t="s">
        <v>134</v>
      </c>
      <c r="AM81" s="2" t="s">
        <v>134</v>
      </c>
      <c r="AN81" s="2" t="s">
        <v>134</v>
      </c>
      <c r="AO81" s="2" t="s">
        <v>134</v>
      </c>
      <c r="AP81" s="2" t="s">
        <v>134</v>
      </c>
      <c r="AQ81" s="2" t="s">
        <v>134</v>
      </c>
      <c r="AR81" s="2" t="s">
        <v>134</v>
      </c>
      <c r="AS81" s="2">
        <v>0</v>
      </c>
      <c r="AT81" s="2" t="s">
        <v>134</v>
      </c>
      <c r="AU81" s="2" t="s">
        <v>134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 t="s">
        <v>142</v>
      </c>
    </row>
    <row r="82" spans="1:99" s="2" customFormat="1" x14ac:dyDescent="0.25">
      <c r="A82" s="2" t="s">
        <v>516</v>
      </c>
      <c r="C82" s="2" t="s">
        <v>517</v>
      </c>
      <c r="F82" s="2">
        <v>0</v>
      </c>
      <c r="G82" s="2">
        <v>8</v>
      </c>
      <c r="H82" s="2">
        <v>0</v>
      </c>
      <c r="I82" s="2">
        <v>0</v>
      </c>
      <c r="J82" s="2">
        <v>8253</v>
      </c>
      <c r="K82" s="2">
        <v>8253</v>
      </c>
      <c r="L82" s="2">
        <f t="shared" si="25"/>
        <v>359499854.69999999</v>
      </c>
      <c r="M82" s="2">
        <v>917</v>
      </c>
      <c r="N82" s="2">
        <f t="shared" si="26"/>
        <v>39944520</v>
      </c>
      <c r="O82" s="2">
        <f t="shared" si="27"/>
        <v>1.4328125</v>
      </c>
      <c r="P82" s="2">
        <f t="shared" si="28"/>
        <v>3710970.62</v>
      </c>
      <c r="Q82" s="2">
        <f t="shared" si="29"/>
        <v>3.7109706200000003</v>
      </c>
      <c r="R82" s="2">
        <v>5300</v>
      </c>
      <c r="S82" s="2">
        <f t="shared" si="30"/>
        <v>13726.946999999998</v>
      </c>
      <c r="T82" s="2">
        <f t="shared" si="31"/>
        <v>3392000</v>
      </c>
      <c r="U82" s="2">
        <f t="shared" si="32"/>
        <v>147764000000</v>
      </c>
      <c r="W82" s="2">
        <f t="shared" si="33"/>
        <v>0</v>
      </c>
      <c r="X82" s="2">
        <f t="shared" si="34"/>
        <v>0</v>
      </c>
      <c r="Y82" s="2">
        <f t="shared" si="35"/>
        <v>0</v>
      </c>
      <c r="Z82" s="2">
        <f t="shared" si="36"/>
        <v>8.9999793388429747</v>
      </c>
      <c r="AA82" s="2">
        <f t="shared" si="37"/>
        <v>0</v>
      </c>
      <c r="AB82" s="2" t="e">
        <f t="shared" si="38"/>
        <v>#DIV/0!</v>
      </c>
      <c r="AC82" s="2">
        <v>0</v>
      </c>
      <c r="AD82" s="2" t="e">
        <f t="shared" si="39"/>
        <v>#DIV/0!</v>
      </c>
      <c r="AE82" s="2" t="s">
        <v>134</v>
      </c>
      <c r="AF82" s="2">
        <f t="shared" si="40"/>
        <v>3699.0185387131951</v>
      </c>
      <c r="AG82" s="2">
        <f t="shared" si="41"/>
        <v>0.12619971017468687</v>
      </c>
      <c r="AH82" s="2">
        <f t="shared" si="42"/>
        <v>0.36453863144202675</v>
      </c>
      <c r="AI82" s="2">
        <f t="shared" si="43"/>
        <v>359499854.69999999</v>
      </c>
      <c r="AJ82" s="2">
        <f t="shared" si="44"/>
        <v>10179910.439999999</v>
      </c>
      <c r="AK82" s="2">
        <f t="shared" si="45"/>
        <v>10.179910439999999</v>
      </c>
      <c r="AL82" s="2" t="s">
        <v>134</v>
      </c>
      <c r="AM82" s="2" t="s">
        <v>134</v>
      </c>
      <c r="AN82" s="2" t="s">
        <v>134</v>
      </c>
      <c r="AO82" s="2" t="s">
        <v>134</v>
      </c>
      <c r="AP82" s="2" t="s">
        <v>134</v>
      </c>
      <c r="AQ82" s="2" t="s">
        <v>134</v>
      </c>
      <c r="AR82" s="2" t="s">
        <v>134</v>
      </c>
      <c r="AS82" s="2">
        <v>0</v>
      </c>
      <c r="AT82" s="2" t="s">
        <v>134</v>
      </c>
      <c r="AU82" s="2" t="s">
        <v>134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 t="s">
        <v>142</v>
      </c>
    </row>
    <row r="83" spans="1:99" s="2" customFormat="1" x14ac:dyDescent="0.25">
      <c r="A83" s="2" t="s">
        <v>518</v>
      </c>
      <c r="B83" s="2" t="s">
        <v>519</v>
      </c>
      <c r="C83" s="2" t="s">
        <v>520</v>
      </c>
      <c r="F83" s="2">
        <v>0</v>
      </c>
      <c r="G83" s="2">
        <v>10</v>
      </c>
      <c r="H83" s="2">
        <v>0</v>
      </c>
      <c r="I83" s="2">
        <v>19968</v>
      </c>
      <c r="J83" s="2">
        <v>14950</v>
      </c>
      <c r="K83" s="2">
        <v>19968</v>
      </c>
      <c r="L83" s="2">
        <f t="shared" si="25"/>
        <v>869804083.20000005</v>
      </c>
      <c r="M83" s="2">
        <v>5376</v>
      </c>
      <c r="N83" s="2">
        <f t="shared" si="26"/>
        <v>234178560</v>
      </c>
      <c r="O83" s="2">
        <f t="shared" si="27"/>
        <v>8.4</v>
      </c>
      <c r="P83" s="2">
        <f t="shared" si="28"/>
        <v>21755919.359999999</v>
      </c>
      <c r="Q83" s="2">
        <f t="shared" si="29"/>
        <v>21.75591936</v>
      </c>
      <c r="R83" s="2">
        <v>62</v>
      </c>
      <c r="S83" s="2">
        <f t="shared" si="30"/>
        <v>160.57937999999999</v>
      </c>
      <c r="T83" s="2">
        <f t="shared" si="31"/>
        <v>39680</v>
      </c>
      <c r="U83" s="2">
        <f t="shared" si="32"/>
        <v>1728560000</v>
      </c>
      <c r="W83" s="2">
        <f t="shared" si="33"/>
        <v>0</v>
      </c>
      <c r="X83" s="2">
        <f t="shared" si="34"/>
        <v>0</v>
      </c>
      <c r="Y83" s="2">
        <f t="shared" si="35"/>
        <v>0</v>
      </c>
      <c r="Z83" s="2">
        <f t="shared" si="36"/>
        <v>3.7142771874590057</v>
      </c>
      <c r="AA83" s="2">
        <f t="shared" si="37"/>
        <v>0</v>
      </c>
      <c r="AB83" s="2" t="e">
        <f t="shared" si="38"/>
        <v>#DIV/0!</v>
      </c>
      <c r="AC83" s="2">
        <v>0</v>
      </c>
      <c r="AD83" s="2" t="e">
        <f t="shared" si="39"/>
        <v>#DIV/0!</v>
      </c>
      <c r="AE83" s="2" t="s">
        <v>134</v>
      </c>
      <c r="AF83" s="2">
        <f t="shared" si="40"/>
        <v>7.3809523809523814</v>
      </c>
      <c r="AG83" s="2">
        <f t="shared" si="41"/>
        <v>2.1510286448984586E-2</v>
      </c>
      <c r="AH83" s="2">
        <f t="shared" si="42"/>
        <v>1.1797884377050849</v>
      </c>
      <c r="AI83" s="2">
        <f t="shared" si="43"/>
        <v>651220505</v>
      </c>
      <c r="AJ83" s="2">
        <f t="shared" si="44"/>
        <v>18440526</v>
      </c>
      <c r="AK83" s="2">
        <f t="shared" si="45"/>
        <v>18.440525999999998</v>
      </c>
      <c r="AL83" s="2" t="s">
        <v>134</v>
      </c>
      <c r="AM83" s="2" t="s">
        <v>134</v>
      </c>
      <c r="AN83" s="2" t="s">
        <v>134</v>
      </c>
      <c r="AO83" s="2" t="s">
        <v>134</v>
      </c>
      <c r="AP83" s="2" t="s">
        <v>134</v>
      </c>
      <c r="AQ83" s="2" t="s">
        <v>134</v>
      </c>
      <c r="AR83" s="2" t="s">
        <v>134</v>
      </c>
      <c r="AS83" s="2">
        <v>0</v>
      </c>
      <c r="AT83" s="2" t="s">
        <v>134</v>
      </c>
      <c r="AU83" s="2" t="s">
        <v>134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 t="s">
        <v>142</v>
      </c>
    </row>
    <row r="84" spans="1:99" s="2" customFormat="1" x14ac:dyDescent="0.25">
      <c r="A84" s="2" t="s">
        <v>521</v>
      </c>
      <c r="C84" s="2" t="s">
        <v>522</v>
      </c>
      <c r="F84" s="2">
        <v>0</v>
      </c>
      <c r="G84" s="2">
        <v>11</v>
      </c>
      <c r="H84" s="2">
        <v>0</v>
      </c>
      <c r="I84" s="2">
        <v>8670</v>
      </c>
      <c r="J84" s="2">
        <v>3200</v>
      </c>
      <c r="K84" s="2">
        <v>8670</v>
      </c>
      <c r="L84" s="2">
        <f t="shared" si="25"/>
        <v>377664333</v>
      </c>
      <c r="M84" s="2">
        <v>1920</v>
      </c>
      <c r="N84" s="2">
        <f t="shared" si="26"/>
        <v>83635200</v>
      </c>
      <c r="O84" s="2">
        <f t="shared" si="27"/>
        <v>3</v>
      </c>
      <c r="P84" s="2">
        <f t="shared" si="28"/>
        <v>7769971.2000000002</v>
      </c>
      <c r="Q84" s="2">
        <f t="shared" si="29"/>
        <v>7.7699712000000005</v>
      </c>
      <c r="R84" s="2">
        <v>26</v>
      </c>
      <c r="S84" s="2">
        <f t="shared" si="30"/>
        <v>67.339739999999992</v>
      </c>
      <c r="T84" s="2">
        <f t="shared" si="31"/>
        <v>16640</v>
      </c>
      <c r="U84" s="2">
        <f t="shared" si="32"/>
        <v>724880000</v>
      </c>
      <c r="V84" s="2">
        <v>45110.544218000003</v>
      </c>
      <c r="W84" s="2">
        <f t="shared" si="33"/>
        <v>13.749693877646401</v>
      </c>
      <c r="X84" s="2">
        <f t="shared" si="34"/>
        <v>8.5436664116238923</v>
      </c>
      <c r="Y84" s="2">
        <f t="shared" si="35"/>
        <v>1.3914839962468606</v>
      </c>
      <c r="Z84" s="2">
        <f t="shared" si="36"/>
        <v>4.5156146335514231</v>
      </c>
      <c r="AA84" s="2">
        <f t="shared" si="37"/>
        <v>3.483460888514204</v>
      </c>
      <c r="AB84" s="2" t="e">
        <f t="shared" si="38"/>
        <v>#DIV/0!</v>
      </c>
      <c r="AC84" s="2">
        <v>0</v>
      </c>
      <c r="AD84" s="2" t="e">
        <f t="shared" si="39"/>
        <v>#DIV/0!</v>
      </c>
      <c r="AE84" s="2" t="s">
        <v>134</v>
      </c>
      <c r="AF84" s="2">
        <f t="shared" si="40"/>
        <v>8.6666666666666661</v>
      </c>
      <c r="AG84" s="2">
        <f t="shared" si="41"/>
        <v>4.3759038448849479E-2</v>
      </c>
      <c r="AH84" s="2">
        <f t="shared" si="42"/>
        <v>1.9685086097869442</v>
      </c>
      <c r="AI84" s="2">
        <f t="shared" si="43"/>
        <v>139391680</v>
      </c>
      <c r="AJ84" s="2">
        <f t="shared" si="44"/>
        <v>3947136</v>
      </c>
      <c r="AK84" s="2">
        <f t="shared" si="45"/>
        <v>3.947136</v>
      </c>
      <c r="AL84" s="2" t="s">
        <v>523</v>
      </c>
      <c r="AM84" s="2" t="s">
        <v>134</v>
      </c>
      <c r="AN84" s="2" t="s">
        <v>521</v>
      </c>
      <c r="AO84" s="2" t="s">
        <v>524</v>
      </c>
      <c r="AP84" s="2" t="s">
        <v>134</v>
      </c>
      <c r="AQ84" s="2" t="s">
        <v>134</v>
      </c>
      <c r="AR84" s="2" t="s">
        <v>134</v>
      </c>
      <c r="AS84" s="2">
        <v>0</v>
      </c>
      <c r="AT84" s="2" t="s">
        <v>134</v>
      </c>
      <c r="AU84" s="2" t="s">
        <v>134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 t="s">
        <v>142</v>
      </c>
    </row>
    <row r="85" spans="1:99" s="2" customFormat="1" x14ac:dyDescent="0.25">
      <c r="A85" s="2" t="s">
        <v>525</v>
      </c>
      <c r="B85" s="2" t="s">
        <v>526</v>
      </c>
      <c r="C85" s="2" t="s">
        <v>527</v>
      </c>
      <c r="D85" s="2">
        <v>1972</v>
      </c>
      <c r="E85" s="2">
        <f>2015-D85</f>
        <v>43</v>
      </c>
      <c r="F85" s="2">
        <v>20</v>
      </c>
      <c r="G85" s="2">
        <v>30</v>
      </c>
      <c r="H85" s="2">
        <v>469</v>
      </c>
      <c r="I85" s="2">
        <v>5476</v>
      </c>
      <c r="J85" s="2">
        <v>2887</v>
      </c>
      <c r="K85" s="2">
        <v>5476</v>
      </c>
      <c r="L85" s="2">
        <f t="shared" si="25"/>
        <v>238534012.40000001</v>
      </c>
      <c r="M85" s="2">
        <v>390</v>
      </c>
      <c r="N85" s="2">
        <f t="shared" si="26"/>
        <v>16988400</v>
      </c>
      <c r="O85" s="2">
        <f t="shared" si="27"/>
        <v>0.609375</v>
      </c>
      <c r="P85" s="2">
        <f t="shared" si="28"/>
        <v>1578275.4000000001</v>
      </c>
      <c r="Q85" s="2">
        <f t="shared" si="29"/>
        <v>1.5782754000000001</v>
      </c>
      <c r="R85" s="2">
        <v>8.02</v>
      </c>
      <c r="S85" s="2">
        <f t="shared" si="30"/>
        <v>20.771719799999996</v>
      </c>
      <c r="T85" s="2">
        <f t="shared" si="31"/>
        <v>5132.7999999999993</v>
      </c>
      <c r="U85" s="2">
        <f t="shared" si="32"/>
        <v>223597600</v>
      </c>
      <c r="V85" s="2">
        <v>21593.590332</v>
      </c>
      <c r="W85" s="2">
        <f t="shared" si="33"/>
        <v>6.5817263331935996</v>
      </c>
      <c r="X85" s="2">
        <f t="shared" si="34"/>
        <v>4.0896964473388078</v>
      </c>
      <c r="Y85" s="2">
        <f t="shared" si="35"/>
        <v>1.477894108691006</v>
      </c>
      <c r="Z85" s="2">
        <f t="shared" si="36"/>
        <v>14.040993407266136</v>
      </c>
      <c r="AA85" s="2">
        <f t="shared" si="37"/>
        <v>1.8482508920171212</v>
      </c>
      <c r="AB85" s="2">
        <f t="shared" si="38"/>
        <v>2.1061490110899204</v>
      </c>
      <c r="AC85" s="2">
        <v>20</v>
      </c>
      <c r="AD85" s="2">
        <f t="shared" si="39"/>
        <v>0.70204967036330679</v>
      </c>
      <c r="AE85" s="2" t="s">
        <v>134</v>
      </c>
      <c r="AF85" s="2">
        <f t="shared" si="40"/>
        <v>13.161025641025638</v>
      </c>
      <c r="AG85" s="2">
        <f t="shared" si="41"/>
        <v>0.30190273321901678</v>
      </c>
      <c r="AH85" s="2">
        <f t="shared" si="42"/>
        <v>0.44320422457967223</v>
      </c>
      <c r="AI85" s="2">
        <f t="shared" si="43"/>
        <v>125757431.3</v>
      </c>
      <c r="AJ85" s="2">
        <f t="shared" si="44"/>
        <v>3561056.7600000002</v>
      </c>
      <c r="AK85" s="2">
        <f t="shared" si="45"/>
        <v>3.56105676</v>
      </c>
      <c r="AL85" s="2" t="s">
        <v>528</v>
      </c>
      <c r="AM85" s="2" t="s">
        <v>134</v>
      </c>
      <c r="AN85" s="2" t="s">
        <v>134</v>
      </c>
      <c r="AO85" s="2" t="s">
        <v>529</v>
      </c>
      <c r="AP85" s="2" t="s">
        <v>134</v>
      </c>
      <c r="AQ85" s="2" t="s">
        <v>134</v>
      </c>
      <c r="AR85" s="2" t="s">
        <v>134</v>
      </c>
      <c r="AS85" s="2">
        <v>0</v>
      </c>
      <c r="AT85" s="2" t="s">
        <v>134</v>
      </c>
      <c r="AU85" s="2" t="s">
        <v>134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 t="s">
        <v>142</v>
      </c>
    </row>
    <row r="86" spans="1:99" s="2" customFormat="1" x14ac:dyDescent="0.25">
      <c r="A86" s="2" t="s">
        <v>530</v>
      </c>
      <c r="C86" s="2" t="s">
        <v>531</v>
      </c>
      <c r="F86" s="2">
        <v>0</v>
      </c>
      <c r="G86" s="2">
        <v>12</v>
      </c>
      <c r="H86" s="2">
        <v>0</v>
      </c>
      <c r="I86" s="2">
        <v>2363</v>
      </c>
      <c r="J86" s="2">
        <v>1772</v>
      </c>
      <c r="K86" s="2">
        <v>2363</v>
      </c>
      <c r="L86" s="2">
        <f t="shared" si="25"/>
        <v>102932043.7</v>
      </c>
      <c r="M86" s="2">
        <v>832</v>
      </c>
      <c r="N86" s="2">
        <f t="shared" si="26"/>
        <v>36241920</v>
      </c>
      <c r="O86" s="2">
        <f t="shared" si="27"/>
        <v>1.3</v>
      </c>
      <c r="P86" s="2">
        <f t="shared" si="28"/>
        <v>3366987.52</v>
      </c>
      <c r="Q86" s="2">
        <f t="shared" si="29"/>
        <v>3.3669875200000003</v>
      </c>
      <c r="R86" s="2">
        <v>28</v>
      </c>
      <c r="S86" s="2">
        <f t="shared" si="30"/>
        <v>72.519719999999992</v>
      </c>
      <c r="T86" s="2">
        <f t="shared" si="31"/>
        <v>17920</v>
      </c>
      <c r="U86" s="2">
        <f t="shared" si="32"/>
        <v>780640000</v>
      </c>
      <c r="V86" s="2">
        <v>60215.337484000003</v>
      </c>
      <c r="W86" s="2">
        <f t="shared" si="33"/>
        <v>18.353634865123201</v>
      </c>
      <c r="X86" s="2">
        <f t="shared" si="34"/>
        <v>11.404423627444697</v>
      </c>
      <c r="Y86" s="2">
        <f t="shared" si="35"/>
        <v>2.8216050584400469</v>
      </c>
      <c r="Z86" s="2">
        <f t="shared" si="36"/>
        <v>2.840137710695239</v>
      </c>
      <c r="AA86" s="2">
        <f t="shared" si="37"/>
        <v>8.3970406916422338</v>
      </c>
      <c r="AB86" s="2" t="e">
        <f t="shared" si="38"/>
        <v>#DIV/0!</v>
      </c>
      <c r="AC86" s="2">
        <v>0</v>
      </c>
      <c r="AD86" s="2" t="e">
        <f t="shared" si="39"/>
        <v>#DIV/0!</v>
      </c>
      <c r="AE86" s="2" t="s">
        <v>134</v>
      </c>
      <c r="AF86" s="2">
        <f t="shared" si="40"/>
        <v>21.53846153846154</v>
      </c>
      <c r="AG86" s="2">
        <f t="shared" si="41"/>
        <v>4.1809911485294081E-2</v>
      </c>
      <c r="AH86" s="2">
        <f t="shared" si="42"/>
        <v>1.5404431558904605</v>
      </c>
      <c r="AI86" s="2">
        <f t="shared" si="43"/>
        <v>77188142.799999997</v>
      </c>
      <c r="AJ86" s="2">
        <f t="shared" si="44"/>
        <v>2185726.56</v>
      </c>
      <c r="AK86" s="2">
        <f t="shared" si="45"/>
        <v>2.18572656</v>
      </c>
      <c r="AL86" s="2" t="s">
        <v>532</v>
      </c>
      <c r="AM86" s="2" t="s">
        <v>134</v>
      </c>
      <c r="AN86" s="2" t="s">
        <v>530</v>
      </c>
      <c r="AO86" s="2" t="s">
        <v>533</v>
      </c>
      <c r="AP86" s="2" t="s">
        <v>134</v>
      </c>
      <c r="AQ86" s="2" t="s">
        <v>134</v>
      </c>
      <c r="AR86" s="2" t="s">
        <v>134</v>
      </c>
      <c r="AS86" s="2">
        <v>0</v>
      </c>
      <c r="AT86" s="2" t="s">
        <v>134</v>
      </c>
      <c r="AU86" s="2" t="s">
        <v>134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 t="s">
        <v>142</v>
      </c>
    </row>
    <row r="87" spans="1:99" s="2" customFormat="1" x14ac:dyDescent="0.25">
      <c r="A87" s="2" t="s">
        <v>294</v>
      </c>
      <c r="C87" s="2" t="s">
        <v>534</v>
      </c>
      <c r="F87" s="2">
        <v>0</v>
      </c>
      <c r="G87" s="2">
        <v>56</v>
      </c>
      <c r="H87" s="2">
        <v>0</v>
      </c>
      <c r="I87" s="2">
        <v>119600</v>
      </c>
      <c r="J87" s="2">
        <v>27600</v>
      </c>
      <c r="K87" s="2">
        <v>119600</v>
      </c>
      <c r="L87" s="2">
        <f t="shared" si="25"/>
        <v>5209764040</v>
      </c>
      <c r="M87" s="2">
        <v>2048</v>
      </c>
      <c r="N87" s="2">
        <f t="shared" si="26"/>
        <v>89210880</v>
      </c>
      <c r="O87" s="2">
        <f t="shared" si="27"/>
        <v>3.2</v>
      </c>
      <c r="P87" s="2">
        <f t="shared" si="28"/>
        <v>8287969.2800000003</v>
      </c>
      <c r="Q87" s="2">
        <f t="shared" si="29"/>
        <v>8.2879692800000004</v>
      </c>
      <c r="R87" s="2">
        <v>2108</v>
      </c>
      <c r="S87" s="2">
        <f t="shared" si="30"/>
        <v>5459.6989199999998</v>
      </c>
      <c r="T87" s="2">
        <f t="shared" si="31"/>
        <v>1349120</v>
      </c>
      <c r="U87" s="2">
        <f t="shared" si="32"/>
        <v>58771040000</v>
      </c>
      <c r="V87" s="2">
        <v>116921.26211</v>
      </c>
      <c r="W87" s="2">
        <f t="shared" si="33"/>
        <v>35.637600691128</v>
      </c>
      <c r="X87" s="2">
        <f t="shared" si="34"/>
        <v>22.144185516061341</v>
      </c>
      <c r="Y87" s="2">
        <f t="shared" si="35"/>
        <v>3.4920405826238174</v>
      </c>
      <c r="Z87" s="2">
        <f t="shared" si="36"/>
        <v>58.398303435634759</v>
      </c>
      <c r="AA87" s="2">
        <f t="shared" si="37"/>
        <v>1.0468085549382378</v>
      </c>
      <c r="AB87" s="2" t="e">
        <f t="shared" si="38"/>
        <v>#DIV/0!</v>
      </c>
      <c r="AC87" s="2">
        <v>0</v>
      </c>
      <c r="AD87" s="2" t="e">
        <f t="shared" si="39"/>
        <v>#DIV/0!</v>
      </c>
      <c r="AE87" s="2">
        <v>3322.45</v>
      </c>
      <c r="AF87" s="2">
        <f t="shared" si="40"/>
        <v>658.75</v>
      </c>
      <c r="AG87" s="2">
        <f t="shared" si="41"/>
        <v>0.54794474611131916</v>
      </c>
      <c r="AH87" s="2">
        <f t="shared" si="42"/>
        <v>0.24344840778041438</v>
      </c>
      <c r="AI87" s="2">
        <f t="shared" si="43"/>
        <v>1202253240</v>
      </c>
      <c r="AJ87" s="2">
        <f t="shared" si="44"/>
        <v>34044048</v>
      </c>
      <c r="AK87" s="2">
        <f t="shared" si="45"/>
        <v>34.044047999999997</v>
      </c>
      <c r="AL87" s="2" t="s">
        <v>296</v>
      </c>
      <c r="AM87" s="2" t="s">
        <v>134</v>
      </c>
      <c r="AN87" s="2" t="s">
        <v>297</v>
      </c>
      <c r="AO87" s="2" t="s">
        <v>298</v>
      </c>
      <c r="AP87" s="2" t="s">
        <v>299</v>
      </c>
      <c r="AQ87" s="2" t="s">
        <v>300</v>
      </c>
      <c r="AR87" s="2" t="s">
        <v>301</v>
      </c>
      <c r="AS87" s="2">
        <v>4</v>
      </c>
      <c r="AT87" s="2" t="s">
        <v>302</v>
      </c>
      <c r="AU87" s="2" t="s">
        <v>303</v>
      </c>
      <c r="AV87" s="2">
        <v>8</v>
      </c>
      <c r="AW87" s="5">
        <v>32</v>
      </c>
      <c r="AX87" s="5">
        <v>66</v>
      </c>
      <c r="AY87" s="5">
        <v>3</v>
      </c>
      <c r="AZ87" s="5">
        <v>9.1</v>
      </c>
      <c r="BA87" s="5">
        <v>2.8</v>
      </c>
      <c r="BB87" s="2">
        <v>0</v>
      </c>
      <c r="BC87" s="2">
        <v>0</v>
      </c>
      <c r="BD87" s="2">
        <v>0</v>
      </c>
      <c r="BE87" s="2">
        <v>0</v>
      </c>
      <c r="BF87" s="5">
        <v>23.3</v>
      </c>
      <c r="BG87" s="5">
        <v>33.6</v>
      </c>
      <c r="BH87" s="5">
        <v>24.4</v>
      </c>
      <c r="BI87" s="5">
        <v>0.6</v>
      </c>
      <c r="BJ87" s="2">
        <v>0</v>
      </c>
      <c r="BK87" s="2">
        <v>0</v>
      </c>
      <c r="BL87" s="2">
        <v>0</v>
      </c>
      <c r="BM87" s="2">
        <v>0</v>
      </c>
      <c r="BN87" s="5">
        <v>6.1</v>
      </c>
      <c r="BO87" s="5">
        <v>516938</v>
      </c>
      <c r="BP87" s="5">
        <v>37869</v>
      </c>
      <c r="BQ87" s="5">
        <v>93</v>
      </c>
      <c r="BR87" s="5">
        <v>7</v>
      </c>
      <c r="BS87" s="5">
        <v>0.15</v>
      </c>
      <c r="BT87" s="5">
        <v>0.01</v>
      </c>
      <c r="BU87" s="5">
        <v>657769</v>
      </c>
      <c r="BV87" s="5">
        <v>118</v>
      </c>
      <c r="BW87" s="5">
        <v>0.19</v>
      </c>
      <c r="BX87" s="5">
        <v>1333115</v>
      </c>
      <c r="BY87" s="5">
        <v>29782</v>
      </c>
      <c r="BZ87" s="5">
        <v>240</v>
      </c>
      <c r="CA87" s="5">
        <v>5</v>
      </c>
      <c r="CB87" s="5">
        <v>0.47</v>
      </c>
      <c r="CC87" s="5">
        <v>0.01</v>
      </c>
      <c r="CD87" s="5">
        <v>1</v>
      </c>
      <c r="CE87" s="5">
        <v>6</v>
      </c>
      <c r="CF87" s="2">
        <v>0</v>
      </c>
      <c r="CG87" s="2">
        <v>0</v>
      </c>
      <c r="CH87" s="5">
        <v>47</v>
      </c>
      <c r="CI87" s="5">
        <v>41</v>
      </c>
      <c r="CJ87" s="5">
        <v>77</v>
      </c>
      <c r="CK87" s="5">
        <v>11</v>
      </c>
      <c r="CL87" s="5">
        <v>16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5">
        <v>0.95243</v>
      </c>
      <c r="CT87" s="5">
        <v>0.92713000000000001</v>
      </c>
      <c r="CU87" s="2" t="s">
        <v>142</v>
      </c>
    </row>
    <row r="88" spans="1:99" s="2" customFormat="1" x14ac:dyDescent="0.25">
      <c r="A88" s="2" t="s">
        <v>535</v>
      </c>
      <c r="C88" s="2" t="s">
        <v>536</v>
      </c>
      <c r="F88" s="2">
        <v>0</v>
      </c>
      <c r="G88" s="2">
        <v>18</v>
      </c>
      <c r="H88" s="2">
        <v>0</v>
      </c>
      <c r="I88" s="2">
        <v>3345</v>
      </c>
      <c r="J88" s="2">
        <v>2500</v>
      </c>
      <c r="K88" s="2">
        <v>3345</v>
      </c>
      <c r="L88" s="2">
        <f t="shared" si="25"/>
        <v>145707865.5</v>
      </c>
      <c r="M88" s="2">
        <v>502</v>
      </c>
      <c r="N88" s="2">
        <f t="shared" si="26"/>
        <v>21867120</v>
      </c>
      <c r="O88" s="2">
        <f t="shared" si="27"/>
        <v>0.78437500000000004</v>
      </c>
      <c r="P88" s="2">
        <f t="shared" si="28"/>
        <v>2031523.72</v>
      </c>
      <c r="Q88" s="2">
        <f t="shared" si="29"/>
        <v>2.03152372</v>
      </c>
      <c r="R88" s="2">
        <v>12</v>
      </c>
      <c r="S88" s="2">
        <f t="shared" si="30"/>
        <v>31.079879999999996</v>
      </c>
      <c r="T88" s="2">
        <f t="shared" si="31"/>
        <v>7680</v>
      </c>
      <c r="U88" s="2">
        <f t="shared" si="32"/>
        <v>334560000</v>
      </c>
      <c r="V88" s="2">
        <v>67780.782407000006</v>
      </c>
      <c r="W88" s="2">
        <f t="shared" si="33"/>
        <v>20.659582477653601</v>
      </c>
      <c r="X88" s="2">
        <f t="shared" si="34"/>
        <v>12.83727350319136</v>
      </c>
      <c r="Y88" s="2">
        <f t="shared" si="35"/>
        <v>4.0888905224697485</v>
      </c>
      <c r="Z88" s="2">
        <f t="shared" si="36"/>
        <v>6.6633313166068504</v>
      </c>
      <c r="AA88" s="2">
        <f t="shared" si="37"/>
        <v>6.6996084176974415</v>
      </c>
      <c r="AB88" s="2" t="e">
        <f t="shared" si="38"/>
        <v>#DIV/0!</v>
      </c>
      <c r="AC88" s="2">
        <v>0</v>
      </c>
      <c r="AD88" s="2" t="e">
        <f t="shared" si="39"/>
        <v>#DIV/0!</v>
      </c>
      <c r="AE88" s="2" t="s">
        <v>134</v>
      </c>
      <c r="AF88" s="2">
        <f t="shared" si="40"/>
        <v>15.298804780876495</v>
      </c>
      <c r="AG88" s="2">
        <f t="shared" si="41"/>
        <v>0.12628188684892408</v>
      </c>
      <c r="AH88" s="2">
        <f t="shared" si="42"/>
        <v>0.6587942147420307</v>
      </c>
      <c r="AI88" s="2">
        <f t="shared" si="43"/>
        <v>108899750</v>
      </c>
      <c r="AJ88" s="2">
        <f t="shared" si="44"/>
        <v>3083700</v>
      </c>
      <c r="AK88" s="2">
        <f t="shared" si="45"/>
        <v>3.0836999999999999</v>
      </c>
      <c r="AL88" s="2" t="s">
        <v>537</v>
      </c>
      <c r="AM88" s="2" t="s">
        <v>134</v>
      </c>
      <c r="AN88" s="2" t="s">
        <v>535</v>
      </c>
      <c r="AO88" s="2" t="s">
        <v>538</v>
      </c>
      <c r="AP88" s="2" t="s">
        <v>134</v>
      </c>
      <c r="AQ88" s="2" t="s">
        <v>134</v>
      </c>
      <c r="AR88" s="2" t="s">
        <v>134</v>
      </c>
      <c r="AS88" s="2">
        <v>0</v>
      </c>
      <c r="AT88" s="2" t="s">
        <v>134</v>
      </c>
      <c r="AU88" s="2" t="s">
        <v>134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 t="s">
        <v>142</v>
      </c>
    </row>
    <row r="89" spans="1:99" s="2" customFormat="1" x14ac:dyDescent="0.25">
      <c r="A89" s="2" t="s">
        <v>539</v>
      </c>
      <c r="C89" s="2" t="s">
        <v>540</v>
      </c>
      <c r="F89" s="2">
        <v>0</v>
      </c>
      <c r="G89" s="2">
        <v>12</v>
      </c>
      <c r="H89" s="2">
        <v>0</v>
      </c>
      <c r="I89" s="2">
        <v>114</v>
      </c>
      <c r="J89" s="2">
        <v>96</v>
      </c>
      <c r="K89" s="2">
        <v>114</v>
      </c>
      <c r="L89" s="2">
        <f t="shared" si="25"/>
        <v>4965828.6000000006</v>
      </c>
      <c r="M89" s="2">
        <v>790</v>
      </c>
      <c r="N89" s="2">
        <f t="shared" si="26"/>
        <v>34412400</v>
      </c>
      <c r="O89" s="2">
        <f t="shared" si="27"/>
        <v>1.234375</v>
      </c>
      <c r="P89" s="2">
        <f t="shared" si="28"/>
        <v>3197019.4</v>
      </c>
      <c r="Q89" s="2">
        <f t="shared" si="29"/>
        <v>3.1970194000000003</v>
      </c>
      <c r="R89" s="2">
        <v>122</v>
      </c>
      <c r="S89" s="2">
        <f t="shared" si="30"/>
        <v>315.97877999999997</v>
      </c>
      <c r="T89" s="2">
        <f t="shared" si="31"/>
        <v>78080</v>
      </c>
      <c r="U89" s="2">
        <f t="shared" si="32"/>
        <v>3401360000</v>
      </c>
      <c r="W89" s="2">
        <f t="shared" si="33"/>
        <v>0</v>
      </c>
      <c r="X89" s="2">
        <f t="shared" si="34"/>
        <v>0</v>
      </c>
      <c r="Y89" s="2">
        <f t="shared" si="35"/>
        <v>0</v>
      </c>
      <c r="Z89" s="2">
        <f t="shared" si="36"/>
        <v>0.14430346619241902</v>
      </c>
      <c r="AA89" s="2">
        <f t="shared" si="37"/>
        <v>0</v>
      </c>
      <c r="AB89" s="2" t="e">
        <f t="shared" si="38"/>
        <v>#DIV/0!</v>
      </c>
      <c r="AC89" s="2">
        <v>0</v>
      </c>
      <c r="AD89" s="2" t="e">
        <f t="shared" si="39"/>
        <v>#DIV/0!</v>
      </c>
      <c r="AE89" s="2" t="s">
        <v>134</v>
      </c>
      <c r="AF89" s="2">
        <f t="shared" si="40"/>
        <v>98.835443037974684</v>
      </c>
      <c r="AG89" s="2">
        <f t="shared" si="41"/>
        <v>2.1800413457114102E-3</v>
      </c>
      <c r="AH89" s="2">
        <f t="shared" si="42"/>
        <v>26.998642391175103</v>
      </c>
      <c r="AI89" s="2">
        <f t="shared" si="43"/>
        <v>4181750.4000000004</v>
      </c>
      <c r="AJ89" s="2">
        <f t="shared" si="44"/>
        <v>118414.08</v>
      </c>
      <c r="AK89" s="2">
        <f t="shared" si="45"/>
        <v>0.11841408</v>
      </c>
      <c r="AL89" s="2" t="s">
        <v>134</v>
      </c>
      <c r="AM89" s="2" t="s">
        <v>134</v>
      </c>
      <c r="AN89" s="2" t="s">
        <v>134</v>
      </c>
      <c r="AO89" s="2" t="s">
        <v>134</v>
      </c>
      <c r="AP89" s="2" t="s">
        <v>134</v>
      </c>
      <c r="AQ89" s="2" t="s">
        <v>134</v>
      </c>
      <c r="AR89" s="2" t="s">
        <v>134</v>
      </c>
      <c r="AS89" s="2">
        <v>0</v>
      </c>
      <c r="AT89" s="2" t="s">
        <v>134</v>
      </c>
      <c r="AU89" s="2" t="s">
        <v>134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 t="s">
        <v>142</v>
      </c>
    </row>
    <row r="90" spans="1:99" s="2" customFormat="1" x14ac:dyDescent="0.25">
      <c r="A90" s="2" t="s">
        <v>541</v>
      </c>
      <c r="B90" s="2" t="s">
        <v>542</v>
      </c>
      <c r="C90" s="2" t="s">
        <v>543</v>
      </c>
      <c r="F90" s="2">
        <v>0</v>
      </c>
      <c r="G90" s="2">
        <v>10</v>
      </c>
      <c r="H90" s="2">
        <v>0</v>
      </c>
      <c r="I90" s="2">
        <v>920</v>
      </c>
      <c r="J90" s="2">
        <v>640</v>
      </c>
      <c r="K90" s="2">
        <v>920</v>
      </c>
      <c r="L90" s="2">
        <f t="shared" si="25"/>
        <v>40075108</v>
      </c>
      <c r="M90" s="2">
        <v>262</v>
      </c>
      <c r="N90" s="2">
        <f t="shared" si="26"/>
        <v>11412720</v>
      </c>
      <c r="O90" s="2">
        <f t="shared" si="27"/>
        <v>0.40937500000000004</v>
      </c>
      <c r="P90" s="2">
        <f t="shared" si="28"/>
        <v>1060277.32</v>
      </c>
      <c r="Q90" s="2">
        <f t="shared" si="29"/>
        <v>1.06027732</v>
      </c>
      <c r="R90" s="2">
        <v>0</v>
      </c>
      <c r="S90" s="2">
        <f t="shared" si="30"/>
        <v>0</v>
      </c>
      <c r="T90" s="2">
        <f t="shared" si="31"/>
        <v>0</v>
      </c>
      <c r="U90" s="2">
        <f t="shared" si="32"/>
        <v>0</v>
      </c>
      <c r="W90" s="2">
        <f t="shared" si="33"/>
        <v>0</v>
      </c>
      <c r="X90" s="2">
        <f t="shared" si="34"/>
        <v>0</v>
      </c>
      <c r="Y90" s="2">
        <f t="shared" si="35"/>
        <v>0</v>
      </c>
      <c r="Z90" s="2">
        <f t="shared" si="36"/>
        <v>3.5114423204985314</v>
      </c>
      <c r="AA90" s="2">
        <f t="shared" si="37"/>
        <v>0</v>
      </c>
      <c r="AB90" s="2" t="e">
        <f t="shared" si="38"/>
        <v>#DIV/0!</v>
      </c>
      <c r="AC90" s="2">
        <v>0</v>
      </c>
      <c r="AD90" s="2" t="e">
        <f t="shared" si="39"/>
        <v>#DIV/0!</v>
      </c>
      <c r="AE90" s="2" t="s">
        <v>134</v>
      </c>
      <c r="AF90" s="2">
        <f t="shared" si="40"/>
        <v>0</v>
      </c>
      <c r="AG90" s="2">
        <f t="shared" si="41"/>
        <v>9.21162831978668E-2</v>
      </c>
      <c r="AH90" s="2">
        <f t="shared" si="42"/>
        <v>1.3430970202192174</v>
      </c>
      <c r="AI90" s="2">
        <f t="shared" si="43"/>
        <v>27878336</v>
      </c>
      <c r="AJ90" s="2">
        <f t="shared" si="44"/>
        <v>789427.19999999995</v>
      </c>
      <c r="AK90" s="2">
        <f t="shared" si="45"/>
        <v>0.7894272</v>
      </c>
      <c r="AL90" s="2" t="s">
        <v>134</v>
      </c>
      <c r="AM90" s="2" t="s">
        <v>134</v>
      </c>
      <c r="AN90" s="2" t="s">
        <v>134</v>
      </c>
      <c r="AO90" s="2" t="s">
        <v>134</v>
      </c>
      <c r="AP90" s="2" t="s">
        <v>134</v>
      </c>
      <c r="AQ90" s="2" t="s">
        <v>134</v>
      </c>
      <c r="AR90" s="2" t="s">
        <v>134</v>
      </c>
      <c r="AS90" s="2">
        <v>0</v>
      </c>
      <c r="AT90" s="2" t="s">
        <v>134</v>
      </c>
      <c r="AU90" s="2" t="s">
        <v>134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 t="s">
        <v>142</v>
      </c>
    </row>
    <row r="91" spans="1:99" s="2" customFormat="1" x14ac:dyDescent="0.25">
      <c r="A91" s="2" t="s">
        <v>544</v>
      </c>
      <c r="C91" s="2" t="s">
        <v>545</v>
      </c>
      <c r="F91" s="2">
        <v>0</v>
      </c>
      <c r="G91" s="2">
        <v>15</v>
      </c>
      <c r="H91" s="2">
        <v>0</v>
      </c>
      <c r="I91" s="2">
        <v>14100</v>
      </c>
      <c r="J91" s="2">
        <v>10560</v>
      </c>
      <c r="K91" s="2">
        <v>14100</v>
      </c>
      <c r="L91" s="2">
        <f t="shared" si="25"/>
        <v>614194590</v>
      </c>
      <c r="M91" s="2">
        <v>4288</v>
      </c>
      <c r="N91" s="2">
        <f t="shared" si="26"/>
        <v>186785280</v>
      </c>
      <c r="O91" s="2">
        <f t="shared" si="27"/>
        <v>6.7</v>
      </c>
      <c r="P91" s="2">
        <f t="shared" si="28"/>
        <v>17352935.68</v>
      </c>
      <c r="Q91" s="2">
        <f t="shared" si="29"/>
        <v>17.352935680000002</v>
      </c>
      <c r="R91" s="2">
        <v>128</v>
      </c>
      <c r="S91" s="2">
        <f t="shared" si="30"/>
        <v>331.51871999999997</v>
      </c>
      <c r="T91" s="2">
        <f t="shared" si="31"/>
        <v>81920</v>
      </c>
      <c r="U91" s="2">
        <f t="shared" si="32"/>
        <v>3568640000</v>
      </c>
      <c r="V91" s="2">
        <v>146563.04135000001</v>
      </c>
      <c r="W91" s="2">
        <f t="shared" si="33"/>
        <v>44.672415003480005</v>
      </c>
      <c r="X91" s="2">
        <f t="shared" si="34"/>
        <v>27.758160653441905</v>
      </c>
      <c r="Y91" s="2">
        <f t="shared" si="35"/>
        <v>3.0251564787652656</v>
      </c>
      <c r="Z91" s="2">
        <f t="shared" si="36"/>
        <v>3.2882387198819951</v>
      </c>
      <c r="AA91" s="2">
        <f t="shared" si="37"/>
        <v>3.4295994502342966</v>
      </c>
      <c r="AB91" s="2" t="e">
        <f t="shared" si="38"/>
        <v>#DIV/0!</v>
      </c>
      <c r="AC91" s="2">
        <v>0</v>
      </c>
      <c r="AD91" s="2" t="e">
        <f t="shared" si="39"/>
        <v>#DIV/0!</v>
      </c>
      <c r="AE91" s="2">
        <v>224.322</v>
      </c>
      <c r="AF91" s="2">
        <f t="shared" si="40"/>
        <v>19.104477611940297</v>
      </c>
      <c r="AG91" s="2">
        <f t="shared" si="41"/>
        <v>2.1322467619038388E-2</v>
      </c>
      <c r="AH91" s="2">
        <f t="shared" si="42"/>
        <v>1.3322229985426794</v>
      </c>
      <c r="AI91" s="2">
        <f t="shared" si="43"/>
        <v>459992544</v>
      </c>
      <c r="AJ91" s="2">
        <f t="shared" si="44"/>
        <v>13025548.800000001</v>
      </c>
      <c r="AK91" s="2">
        <f t="shared" si="45"/>
        <v>13.025548800000001</v>
      </c>
      <c r="AL91" s="2" t="s">
        <v>546</v>
      </c>
      <c r="AM91" s="2" t="s">
        <v>134</v>
      </c>
      <c r="AN91" s="2" t="s">
        <v>547</v>
      </c>
      <c r="AO91" s="2" t="s">
        <v>548</v>
      </c>
      <c r="AP91" s="2" t="s">
        <v>549</v>
      </c>
      <c r="AQ91" s="2" t="s">
        <v>206</v>
      </c>
      <c r="AR91" s="2" t="s">
        <v>550</v>
      </c>
      <c r="AS91" s="2">
        <v>2</v>
      </c>
      <c r="AT91" s="2" t="s">
        <v>551</v>
      </c>
      <c r="AU91" s="2" t="s">
        <v>552</v>
      </c>
      <c r="AV91" s="2">
        <v>8</v>
      </c>
      <c r="AW91" s="5">
        <v>68</v>
      </c>
      <c r="AX91" s="5">
        <v>30</v>
      </c>
      <c r="AY91" s="5">
        <v>2</v>
      </c>
      <c r="AZ91" s="5">
        <v>9.1999999999999993</v>
      </c>
      <c r="BA91" s="5">
        <v>5.9</v>
      </c>
      <c r="BB91" s="5">
        <v>1.6</v>
      </c>
      <c r="BC91" s="5">
        <v>1.1000000000000001</v>
      </c>
      <c r="BD91" s="5">
        <v>0.1</v>
      </c>
      <c r="BE91" s="5">
        <v>0.7</v>
      </c>
      <c r="BF91" s="5">
        <v>12.9</v>
      </c>
      <c r="BG91" s="5">
        <v>16.5</v>
      </c>
      <c r="BH91" s="5">
        <v>34.4</v>
      </c>
      <c r="BI91" s="2">
        <v>0</v>
      </c>
      <c r="BJ91" s="2">
        <v>0</v>
      </c>
      <c r="BK91" s="5">
        <v>5.2</v>
      </c>
      <c r="BL91" s="5">
        <v>11.7</v>
      </c>
      <c r="BM91" s="5">
        <v>0.1</v>
      </c>
      <c r="BN91" s="5">
        <v>0.5</v>
      </c>
      <c r="BO91" s="5">
        <v>41663</v>
      </c>
      <c r="BP91" s="5">
        <v>2817</v>
      </c>
      <c r="BQ91" s="5">
        <v>110</v>
      </c>
      <c r="BR91" s="5">
        <v>7</v>
      </c>
      <c r="BS91" s="5">
        <v>0.17</v>
      </c>
      <c r="BT91" s="5">
        <v>0.01</v>
      </c>
      <c r="BU91" s="5">
        <v>54250</v>
      </c>
      <c r="BV91" s="5">
        <v>143</v>
      </c>
      <c r="BW91" s="5">
        <v>0.22</v>
      </c>
      <c r="BX91" s="5">
        <v>180837</v>
      </c>
      <c r="BY91" s="5">
        <v>6824</v>
      </c>
      <c r="BZ91" s="5">
        <v>476</v>
      </c>
      <c r="CA91" s="5">
        <v>18</v>
      </c>
      <c r="CB91" s="5">
        <v>0.92</v>
      </c>
      <c r="CC91" s="5">
        <v>0.04</v>
      </c>
      <c r="CD91" s="5">
        <v>10</v>
      </c>
      <c r="CE91" s="5">
        <v>16</v>
      </c>
      <c r="CF91" s="5">
        <v>17</v>
      </c>
      <c r="CG91" s="5">
        <v>22</v>
      </c>
      <c r="CH91" s="5">
        <v>38</v>
      </c>
      <c r="CI91" s="5">
        <v>23</v>
      </c>
      <c r="CJ91" s="5">
        <v>35</v>
      </c>
      <c r="CK91" s="5">
        <v>1</v>
      </c>
      <c r="CL91" s="5">
        <v>1</v>
      </c>
      <c r="CM91" s="2">
        <v>0</v>
      </c>
      <c r="CN91" s="2">
        <v>0</v>
      </c>
      <c r="CO91" s="2">
        <v>0</v>
      </c>
      <c r="CP91" s="2">
        <v>0</v>
      </c>
      <c r="CQ91" s="5">
        <v>11</v>
      </c>
      <c r="CR91" s="5">
        <v>26</v>
      </c>
      <c r="CS91" s="5">
        <v>0.92474999999999996</v>
      </c>
      <c r="CT91" s="5">
        <v>0.94579999999999997</v>
      </c>
      <c r="CU91" s="2" t="s">
        <v>142</v>
      </c>
    </row>
    <row r="92" spans="1:99" s="2" customFormat="1" x14ac:dyDescent="0.25">
      <c r="A92" s="2" t="s">
        <v>553</v>
      </c>
      <c r="C92" s="2" t="s">
        <v>554</v>
      </c>
      <c r="D92" s="2">
        <v>1925</v>
      </c>
      <c r="E92" s="2">
        <f>2015-D92</f>
        <v>90</v>
      </c>
      <c r="F92" s="2">
        <v>0</v>
      </c>
      <c r="G92" s="2">
        <v>12</v>
      </c>
      <c r="H92" s="2">
        <v>3405</v>
      </c>
      <c r="I92" s="2">
        <v>711</v>
      </c>
      <c r="J92" s="2">
        <v>711</v>
      </c>
      <c r="K92" s="2">
        <v>711</v>
      </c>
      <c r="L92" s="2">
        <f t="shared" si="25"/>
        <v>30971088.900000002</v>
      </c>
      <c r="M92" s="2">
        <v>359</v>
      </c>
      <c r="N92" s="2">
        <f t="shared" si="26"/>
        <v>15638040</v>
      </c>
      <c r="O92" s="2">
        <f t="shared" si="27"/>
        <v>0.56093749999999998</v>
      </c>
      <c r="P92" s="2">
        <f t="shared" si="28"/>
        <v>1452822.74</v>
      </c>
      <c r="Q92" s="2">
        <f t="shared" si="29"/>
        <v>1.45282274</v>
      </c>
      <c r="R92" s="2">
        <v>1703</v>
      </c>
      <c r="S92" s="2">
        <f t="shared" si="30"/>
        <v>4410.7529699999996</v>
      </c>
      <c r="T92" s="2">
        <f t="shared" si="31"/>
        <v>1089920</v>
      </c>
      <c r="U92" s="2">
        <f t="shared" si="32"/>
        <v>47479640000</v>
      </c>
      <c r="W92" s="2">
        <f t="shared" si="33"/>
        <v>0</v>
      </c>
      <c r="X92" s="2">
        <f t="shared" si="34"/>
        <v>0</v>
      </c>
      <c r="Y92" s="2">
        <f t="shared" si="35"/>
        <v>0</v>
      </c>
      <c r="Z92" s="2">
        <f t="shared" si="36"/>
        <v>1.9804968461520756</v>
      </c>
      <c r="AA92" s="2">
        <f t="shared" si="37"/>
        <v>0</v>
      </c>
      <c r="AB92" s="2" t="e">
        <f t="shared" si="38"/>
        <v>#DIV/0!</v>
      </c>
      <c r="AC92" s="2">
        <v>0</v>
      </c>
      <c r="AD92" s="2" t="e">
        <f t="shared" si="39"/>
        <v>#DIV/0!</v>
      </c>
      <c r="AE92" s="2" t="s">
        <v>134</v>
      </c>
      <c r="AF92" s="2">
        <f t="shared" si="40"/>
        <v>3035.9888579387189</v>
      </c>
      <c r="AG92" s="2">
        <f t="shared" si="41"/>
        <v>4.4384204845030001E-2</v>
      </c>
      <c r="AH92" s="2">
        <f t="shared" si="42"/>
        <v>1.6565742871859188</v>
      </c>
      <c r="AI92" s="2">
        <f t="shared" si="43"/>
        <v>30971088.900000002</v>
      </c>
      <c r="AJ92" s="2">
        <f t="shared" si="44"/>
        <v>877004.28</v>
      </c>
      <c r="AK92" s="2">
        <f t="shared" si="45"/>
        <v>0.87700428000000008</v>
      </c>
      <c r="AL92" s="2" t="s">
        <v>134</v>
      </c>
      <c r="AM92" s="2" t="s">
        <v>134</v>
      </c>
      <c r="AN92" s="2" t="s">
        <v>134</v>
      </c>
      <c r="AO92" s="2" t="s">
        <v>134</v>
      </c>
      <c r="AP92" s="2" t="s">
        <v>134</v>
      </c>
      <c r="AQ92" s="2" t="s">
        <v>134</v>
      </c>
      <c r="AR92" s="2" t="s">
        <v>134</v>
      </c>
      <c r="AS92" s="2">
        <v>0</v>
      </c>
      <c r="AT92" s="2" t="s">
        <v>134</v>
      </c>
      <c r="AU92" s="2" t="s">
        <v>134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 t="s">
        <v>142</v>
      </c>
    </row>
    <row r="93" spans="1:99" s="2" customFormat="1" x14ac:dyDescent="0.25">
      <c r="A93" s="2" t="s">
        <v>353</v>
      </c>
      <c r="C93" s="2" t="s">
        <v>555</v>
      </c>
      <c r="F93" s="2">
        <v>0</v>
      </c>
      <c r="G93" s="2">
        <v>13</v>
      </c>
      <c r="H93" s="2">
        <v>0</v>
      </c>
      <c r="I93" s="2">
        <v>11800</v>
      </c>
      <c r="J93" s="2">
        <v>10500</v>
      </c>
      <c r="K93" s="2">
        <v>11800</v>
      </c>
      <c r="L93" s="2">
        <f t="shared" si="25"/>
        <v>514006820</v>
      </c>
      <c r="M93" s="2">
        <v>1600</v>
      </c>
      <c r="N93" s="2">
        <f t="shared" si="26"/>
        <v>69696000</v>
      </c>
      <c r="O93" s="2">
        <f t="shared" si="27"/>
        <v>2.5</v>
      </c>
      <c r="P93" s="2">
        <f t="shared" si="28"/>
        <v>6474976</v>
      </c>
      <c r="Q93" s="2">
        <f t="shared" si="29"/>
        <v>6.4749760000000007</v>
      </c>
      <c r="R93" s="2">
        <v>60</v>
      </c>
      <c r="S93" s="2">
        <f t="shared" si="30"/>
        <v>155.39939999999999</v>
      </c>
      <c r="T93" s="2">
        <f t="shared" si="31"/>
        <v>38400</v>
      </c>
      <c r="U93" s="2">
        <f t="shared" si="32"/>
        <v>1672800000</v>
      </c>
      <c r="V93" s="2">
        <v>78415.043848999994</v>
      </c>
      <c r="W93" s="2">
        <f t="shared" si="33"/>
        <v>23.900905365175198</v>
      </c>
      <c r="X93" s="2">
        <f t="shared" si="34"/>
        <v>14.851338814737506</v>
      </c>
      <c r="Y93" s="2">
        <f t="shared" si="35"/>
        <v>2.6496600756257753</v>
      </c>
      <c r="Z93" s="2">
        <f t="shared" si="36"/>
        <v>7.3749830693296605</v>
      </c>
      <c r="AA93" s="2">
        <f t="shared" si="37"/>
        <v>1.8454103037303053</v>
      </c>
      <c r="AB93" s="2" t="e">
        <f t="shared" si="38"/>
        <v>#DIV/0!</v>
      </c>
      <c r="AC93" s="2">
        <v>0</v>
      </c>
      <c r="AD93" s="2" t="e">
        <f t="shared" si="39"/>
        <v>#DIV/0!</v>
      </c>
      <c r="AE93" s="2">
        <v>6.3616000000000001</v>
      </c>
      <c r="AF93" s="2">
        <f t="shared" si="40"/>
        <v>24</v>
      </c>
      <c r="AG93" s="2">
        <f t="shared" si="41"/>
        <v>7.8289325106550789E-2</v>
      </c>
      <c r="AH93" s="2">
        <f t="shared" si="42"/>
        <v>0.4999386945490652</v>
      </c>
      <c r="AI93" s="2">
        <f t="shared" si="43"/>
        <v>457378950</v>
      </c>
      <c r="AJ93" s="2">
        <f t="shared" si="44"/>
        <v>12951540</v>
      </c>
      <c r="AK93" s="2">
        <f t="shared" si="45"/>
        <v>12.95154</v>
      </c>
      <c r="AL93" s="2" t="s">
        <v>352</v>
      </c>
      <c r="AM93" s="2" t="s">
        <v>134</v>
      </c>
      <c r="AN93" s="2" t="s">
        <v>353</v>
      </c>
      <c r="AO93" s="2" t="s">
        <v>354</v>
      </c>
      <c r="AP93" s="2" t="s">
        <v>349</v>
      </c>
      <c r="AQ93" s="2" t="s">
        <v>300</v>
      </c>
      <c r="AR93" s="2" t="s">
        <v>355</v>
      </c>
      <c r="AS93" s="2">
        <v>1</v>
      </c>
      <c r="AT93" s="2" t="s">
        <v>356</v>
      </c>
      <c r="AU93" s="2" t="s">
        <v>357</v>
      </c>
      <c r="AV93" s="2">
        <v>8</v>
      </c>
      <c r="AW93" s="5">
        <v>19</v>
      </c>
      <c r="AX93" s="5">
        <v>76</v>
      </c>
      <c r="AY93" s="5">
        <v>5</v>
      </c>
      <c r="AZ93" s="5">
        <v>5.0999999999999996</v>
      </c>
      <c r="BA93" s="5">
        <v>3.7</v>
      </c>
      <c r="BB93" s="2">
        <v>0</v>
      </c>
      <c r="BC93" s="2">
        <v>0</v>
      </c>
      <c r="BD93" s="2">
        <v>0</v>
      </c>
      <c r="BE93" s="2">
        <v>0</v>
      </c>
      <c r="BF93" s="5">
        <v>19.8</v>
      </c>
      <c r="BG93" s="5">
        <v>36.5</v>
      </c>
      <c r="BH93" s="5">
        <v>30.8</v>
      </c>
      <c r="BI93" s="5">
        <v>0.4</v>
      </c>
      <c r="BJ93" s="2">
        <v>0</v>
      </c>
      <c r="BK93" s="2">
        <v>0</v>
      </c>
      <c r="BL93" s="5">
        <v>0.1</v>
      </c>
      <c r="BM93" s="2">
        <v>0</v>
      </c>
      <c r="BN93" s="5">
        <v>3.4</v>
      </c>
      <c r="BO93" s="5">
        <v>20403</v>
      </c>
      <c r="BP93" s="5">
        <v>1457</v>
      </c>
      <c r="BQ93" s="5">
        <v>129</v>
      </c>
      <c r="BR93" s="5">
        <v>9</v>
      </c>
      <c r="BS93" s="5">
        <v>0.22</v>
      </c>
      <c r="BT93" s="5">
        <v>0.02</v>
      </c>
      <c r="BU93" s="5">
        <v>26830</v>
      </c>
      <c r="BV93" s="5">
        <v>170</v>
      </c>
      <c r="BW93" s="5">
        <v>0.3</v>
      </c>
      <c r="BX93" s="5">
        <v>18121</v>
      </c>
      <c r="BY93" s="5">
        <v>156</v>
      </c>
      <c r="BZ93" s="5">
        <v>115</v>
      </c>
      <c r="CA93" s="5">
        <v>1</v>
      </c>
      <c r="CB93" s="5">
        <v>3.45</v>
      </c>
      <c r="CC93" s="5">
        <v>0.03</v>
      </c>
      <c r="CD93" s="2">
        <v>0</v>
      </c>
      <c r="CE93" s="2">
        <v>0</v>
      </c>
      <c r="CF93" s="2">
        <v>0</v>
      </c>
      <c r="CG93" s="2">
        <v>0</v>
      </c>
      <c r="CH93" s="5">
        <v>49</v>
      </c>
      <c r="CI93" s="5">
        <v>44</v>
      </c>
      <c r="CJ93" s="5">
        <v>83</v>
      </c>
      <c r="CK93" s="5">
        <v>7</v>
      </c>
      <c r="CL93" s="5">
        <v>16</v>
      </c>
      <c r="CM93" s="2">
        <v>0</v>
      </c>
      <c r="CN93" s="5">
        <v>1</v>
      </c>
      <c r="CO93" s="2">
        <v>0</v>
      </c>
      <c r="CP93" s="2">
        <v>0</v>
      </c>
      <c r="CQ93" s="2">
        <v>0</v>
      </c>
      <c r="CR93" s="2">
        <v>0</v>
      </c>
      <c r="CS93" s="5">
        <v>3.798E-2</v>
      </c>
      <c r="CT93" s="2">
        <v>0</v>
      </c>
      <c r="CU93" s="2" t="s">
        <v>142</v>
      </c>
    </row>
    <row r="94" spans="1:99" s="2" customFormat="1" x14ac:dyDescent="0.25">
      <c r="A94" s="2" t="s">
        <v>556</v>
      </c>
      <c r="B94" s="2" t="s">
        <v>557</v>
      </c>
      <c r="C94" s="2" t="s">
        <v>558</v>
      </c>
      <c r="F94" s="2">
        <v>0</v>
      </c>
      <c r="G94" s="2">
        <v>12</v>
      </c>
      <c r="H94" s="2">
        <v>0</v>
      </c>
      <c r="I94" s="2">
        <v>11800</v>
      </c>
      <c r="J94" s="2">
        <v>10400</v>
      </c>
      <c r="K94" s="2">
        <v>11800</v>
      </c>
      <c r="L94" s="2">
        <f t="shared" si="25"/>
        <v>514006820</v>
      </c>
      <c r="M94" s="2">
        <v>1427</v>
      </c>
      <c r="N94" s="2">
        <f t="shared" si="26"/>
        <v>62160120</v>
      </c>
      <c r="O94" s="2">
        <f t="shared" si="27"/>
        <v>2.2296875000000003</v>
      </c>
      <c r="P94" s="2">
        <f t="shared" si="28"/>
        <v>5774869.2199999997</v>
      </c>
      <c r="Q94" s="2">
        <f t="shared" si="29"/>
        <v>5.7748692200000002</v>
      </c>
      <c r="R94" s="2">
        <v>14</v>
      </c>
      <c r="S94" s="2">
        <f t="shared" si="30"/>
        <v>36.259859999999996</v>
      </c>
      <c r="T94" s="2">
        <f t="shared" si="31"/>
        <v>8960</v>
      </c>
      <c r="U94" s="2">
        <f t="shared" si="32"/>
        <v>390320000</v>
      </c>
      <c r="V94" s="2">
        <v>55254.914423000002</v>
      </c>
      <c r="W94" s="2">
        <f t="shared" si="33"/>
        <v>16.8416979161304</v>
      </c>
      <c r="X94" s="2">
        <f t="shared" si="34"/>
        <v>10.464949262229663</v>
      </c>
      <c r="Y94" s="2">
        <f t="shared" si="35"/>
        <v>1.9770137404067001</v>
      </c>
      <c r="Z94" s="2">
        <f t="shared" si="36"/>
        <v>8.2690770223738301</v>
      </c>
      <c r="AA94" s="2">
        <f t="shared" si="37"/>
        <v>1.3128660621957016</v>
      </c>
      <c r="AB94" s="2" t="e">
        <f t="shared" si="38"/>
        <v>#DIV/0!</v>
      </c>
      <c r="AC94" s="2">
        <v>0</v>
      </c>
      <c r="AD94" s="2" t="e">
        <f t="shared" si="39"/>
        <v>#DIV/0!</v>
      </c>
      <c r="AE94" s="2" t="s">
        <v>134</v>
      </c>
      <c r="AF94" s="2">
        <f t="shared" si="40"/>
        <v>6.2789067974772248</v>
      </c>
      <c r="AG94" s="2">
        <f t="shared" si="41"/>
        <v>9.2949394192166412E-2</v>
      </c>
      <c r="AH94" s="2">
        <f t="shared" si="42"/>
        <v>0.45017015803941818</v>
      </c>
      <c r="AI94" s="2">
        <f t="shared" si="43"/>
        <v>453022960</v>
      </c>
      <c r="AJ94" s="2">
        <f t="shared" si="44"/>
        <v>12828192</v>
      </c>
      <c r="AK94" s="2">
        <f t="shared" si="45"/>
        <v>12.828192</v>
      </c>
      <c r="AL94" s="2" t="s">
        <v>559</v>
      </c>
      <c r="AM94" s="2" t="s">
        <v>134</v>
      </c>
      <c r="AN94" s="2" t="s">
        <v>560</v>
      </c>
      <c r="AO94" s="2" t="s">
        <v>561</v>
      </c>
      <c r="AP94" s="2" t="s">
        <v>134</v>
      </c>
      <c r="AQ94" s="2" t="s">
        <v>134</v>
      </c>
      <c r="AR94" s="2" t="s">
        <v>134</v>
      </c>
      <c r="AS94" s="2">
        <v>0</v>
      </c>
      <c r="AT94" s="2" t="s">
        <v>134</v>
      </c>
      <c r="AU94" s="2" t="s">
        <v>134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 t="s">
        <v>142</v>
      </c>
    </row>
    <row r="95" spans="1:99" s="2" customFormat="1" x14ac:dyDescent="0.25">
      <c r="A95" s="2" t="s">
        <v>562</v>
      </c>
      <c r="C95" s="2" t="s">
        <v>563</v>
      </c>
      <c r="F95" s="2">
        <v>0</v>
      </c>
      <c r="G95" s="2">
        <v>11</v>
      </c>
      <c r="H95" s="2">
        <v>0</v>
      </c>
      <c r="I95" s="2">
        <v>3250</v>
      </c>
      <c r="J95" s="2">
        <v>2200</v>
      </c>
      <c r="K95" s="2">
        <v>3250</v>
      </c>
      <c r="L95" s="2">
        <f t="shared" si="25"/>
        <v>141569675</v>
      </c>
      <c r="M95" s="2">
        <v>1420</v>
      </c>
      <c r="N95" s="2">
        <f t="shared" si="26"/>
        <v>61855200</v>
      </c>
      <c r="O95" s="2">
        <f t="shared" si="27"/>
        <v>2.21875</v>
      </c>
      <c r="P95" s="2">
        <f t="shared" si="28"/>
        <v>5746541.2000000002</v>
      </c>
      <c r="Q95" s="2">
        <f t="shared" si="29"/>
        <v>5.7465412000000002</v>
      </c>
      <c r="R95" s="2">
        <v>70</v>
      </c>
      <c r="S95" s="2">
        <f t="shared" si="30"/>
        <v>181.29929999999999</v>
      </c>
      <c r="T95" s="2">
        <f t="shared" si="31"/>
        <v>44800</v>
      </c>
      <c r="U95" s="2">
        <f t="shared" si="32"/>
        <v>1951600000</v>
      </c>
      <c r="V95" s="2">
        <v>93101.519773000007</v>
      </c>
      <c r="W95" s="2">
        <f t="shared" si="33"/>
        <v>28.3773432268104</v>
      </c>
      <c r="X95" s="2">
        <f t="shared" si="34"/>
        <v>17.632869235887565</v>
      </c>
      <c r="Y95" s="2">
        <f t="shared" si="35"/>
        <v>3.3393609311508206</v>
      </c>
      <c r="Z95" s="2">
        <f t="shared" si="36"/>
        <v>2.2887271401595983</v>
      </c>
      <c r="AA95" s="2">
        <f t="shared" si="37"/>
        <v>10.457236741433107</v>
      </c>
      <c r="AB95" s="2" t="e">
        <f t="shared" si="38"/>
        <v>#DIV/0!</v>
      </c>
      <c r="AC95" s="2">
        <v>0</v>
      </c>
      <c r="AD95" s="2" t="e">
        <f t="shared" si="39"/>
        <v>#DIV/0!</v>
      </c>
      <c r="AE95" s="2">
        <v>11.5139</v>
      </c>
      <c r="AF95" s="2">
        <f t="shared" si="40"/>
        <v>31.549295774647888</v>
      </c>
      <c r="AG95" s="2">
        <f t="shared" si="41"/>
        <v>2.5790001080046206E-2</v>
      </c>
      <c r="AH95" s="2">
        <f t="shared" si="42"/>
        <v>2.1176380499223191</v>
      </c>
      <c r="AI95" s="2">
        <f t="shared" si="43"/>
        <v>95831780</v>
      </c>
      <c r="AJ95" s="2">
        <f t="shared" si="44"/>
        <v>2713656</v>
      </c>
      <c r="AK95" s="2">
        <f t="shared" si="45"/>
        <v>2.7136559999999998</v>
      </c>
      <c r="AL95" s="2" t="s">
        <v>564</v>
      </c>
      <c r="AM95" s="2" t="s">
        <v>134</v>
      </c>
      <c r="AN95" s="2" t="s">
        <v>562</v>
      </c>
      <c r="AO95" s="2" t="s">
        <v>565</v>
      </c>
      <c r="AP95" s="2" t="s">
        <v>566</v>
      </c>
      <c r="AQ95" s="2" t="s">
        <v>206</v>
      </c>
      <c r="AR95" s="2" t="s">
        <v>567</v>
      </c>
      <c r="AS95" s="2">
        <v>1</v>
      </c>
      <c r="AT95" s="2" t="s">
        <v>568</v>
      </c>
      <c r="AU95" s="2" t="s">
        <v>569</v>
      </c>
      <c r="AV95" s="2">
        <v>8</v>
      </c>
      <c r="AW95" s="5">
        <v>32</v>
      </c>
      <c r="AX95" s="5">
        <v>65</v>
      </c>
      <c r="AY95" s="5">
        <v>3</v>
      </c>
      <c r="AZ95" s="5">
        <v>14.9</v>
      </c>
      <c r="BA95" s="5">
        <v>6</v>
      </c>
      <c r="BB95" s="5">
        <v>0.3</v>
      </c>
      <c r="BC95" s="5">
        <v>1.2</v>
      </c>
      <c r="BD95" s="5">
        <v>0.1</v>
      </c>
      <c r="BE95" s="5">
        <v>0.5</v>
      </c>
      <c r="BF95" s="5">
        <v>25.1</v>
      </c>
      <c r="BG95" s="5">
        <v>13.5</v>
      </c>
      <c r="BH95" s="5">
        <v>25.1</v>
      </c>
      <c r="BI95" s="2">
        <v>0</v>
      </c>
      <c r="BJ95" s="2">
        <v>0</v>
      </c>
      <c r="BK95" s="5">
        <v>6.1</v>
      </c>
      <c r="BL95" s="5">
        <v>7</v>
      </c>
      <c r="BM95" s="2">
        <v>0</v>
      </c>
      <c r="BN95" s="5">
        <v>0.2</v>
      </c>
      <c r="BO95" s="5">
        <v>23278</v>
      </c>
      <c r="BP95" s="5">
        <v>1714</v>
      </c>
      <c r="BQ95" s="5">
        <v>111</v>
      </c>
      <c r="BR95" s="5">
        <v>8</v>
      </c>
      <c r="BS95" s="5">
        <v>0.18</v>
      </c>
      <c r="BT95" s="5">
        <v>0.01</v>
      </c>
      <c r="BU95" s="5">
        <v>29726</v>
      </c>
      <c r="BV95" s="5">
        <v>142</v>
      </c>
      <c r="BW95" s="5">
        <v>0.23</v>
      </c>
      <c r="BX95" s="5">
        <v>25284</v>
      </c>
      <c r="BY95" s="5">
        <v>433</v>
      </c>
      <c r="BZ95" s="5">
        <v>120</v>
      </c>
      <c r="CA95" s="5">
        <v>2</v>
      </c>
      <c r="CB95" s="5">
        <v>2.61</v>
      </c>
      <c r="CC95" s="5">
        <v>0.05</v>
      </c>
      <c r="CD95" s="5">
        <v>18</v>
      </c>
      <c r="CE95" s="5">
        <v>18</v>
      </c>
      <c r="CF95" s="5">
        <v>8</v>
      </c>
      <c r="CG95" s="5">
        <v>9</v>
      </c>
      <c r="CH95" s="5">
        <v>33</v>
      </c>
      <c r="CI95" s="5">
        <v>21</v>
      </c>
      <c r="CJ95" s="5">
        <v>22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5">
        <v>19</v>
      </c>
      <c r="CR95" s="5">
        <v>51</v>
      </c>
      <c r="CS95" s="5">
        <v>4.6820000000000001E-2</v>
      </c>
      <c r="CT95" s="2">
        <v>0</v>
      </c>
      <c r="CU95" s="2" t="s">
        <v>142</v>
      </c>
    </row>
    <row r="96" spans="1:99" s="2" customFormat="1" x14ac:dyDescent="0.25">
      <c r="A96" s="2" t="s">
        <v>570</v>
      </c>
      <c r="C96" s="2" t="s">
        <v>571</v>
      </c>
      <c r="F96" s="2">
        <v>0</v>
      </c>
      <c r="G96" s="2">
        <v>9</v>
      </c>
      <c r="H96" s="2">
        <v>0</v>
      </c>
      <c r="I96" s="2">
        <v>12550</v>
      </c>
      <c r="J96" s="2">
        <v>9660</v>
      </c>
      <c r="K96" s="2">
        <v>12550</v>
      </c>
      <c r="L96" s="2">
        <f t="shared" si="25"/>
        <v>546676745</v>
      </c>
      <c r="M96" s="2">
        <v>1446</v>
      </c>
      <c r="N96" s="2">
        <f t="shared" si="26"/>
        <v>62987760</v>
      </c>
      <c r="O96" s="2">
        <f t="shared" si="27"/>
        <v>2.2593749999999999</v>
      </c>
      <c r="P96" s="2">
        <f t="shared" si="28"/>
        <v>5851759.5600000005</v>
      </c>
      <c r="Q96" s="2">
        <f t="shared" si="29"/>
        <v>5.8517595600000005</v>
      </c>
      <c r="R96" s="2">
        <v>18</v>
      </c>
      <c r="S96" s="2">
        <f t="shared" si="30"/>
        <v>46.619819999999997</v>
      </c>
      <c r="T96" s="2">
        <f t="shared" si="31"/>
        <v>11520</v>
      </c>
      <c r="U96" s="2">
        <f t="shared" si="32"/>
        <v>501840000</v>
      </c>
      <c r="V96" s="2">
        <v>70004.526475000006</v>
      </c>
      <c r="W96" s="2">
        <f t="shared" si="33"/>
        <v>21.337379669579999</v>
      </c>
      <c r="X96" s="2">
        <f t="shared" si="34"/>
        <v>13.258437287206151</v>
      </c>
      <c r="Y96" s="2">
        <f t="shared" si="35"/>
        <v>2.4882427048144753</v>
      </c>
      <c r="Z96" s="2">
        <f t="shared" si="36"/>
        <v>8.6790948749407821</v>
      </c>
      <c r="AA96" s="2">
        <f t="shared" si="37"/>
        <v>1.7907371624280903</v>
      </c>
      <c r="AB96" s="2" t="e">
        <f t="shared" si="38"/>
        <v>#DIV/0!</v>
      </c>
      <c r="AC96" s="2">
        <v>0</v>
      </c>
      <c r="AD96" s="2" t="e">
        <f t="shared" si="39"/>
        <v>#DIV/0!</v>
      </c>
      <c r="AE96" s="2">
        <v>9.8690999999999995</v>
      </c>
      <c r="AF96" s="2">
        <f t="shared" si="40"/>
        <v>7.9668049792531122</v>
      </c>
      <c r="AG96" s="2">
        <f t="shared" si="41"/>
        <v>9.6915179016178798E-2</v>
      </c>
      <c r="AH96" s="2">
        <f t="shared" si="42"/>
        <v>0.49110825565078009</v>
      </c>
      <c r="AI96" s="2">
        <f t="shared" si="43"/>
        <v>420788634</v>
      </c>
      <c r="AJ96" s="2">
        <f t="shared" si="44"/>
        <v>11915416.800000001</v>
      </c>
      <c r="AK96" s="2">
        <f t="shared" si="45"/>
        <v>11.915416800000001</v>
      </c>
      <c r="AL96" s="2" t="s">
        <v>572</v>
      </c>
      <c r="AM96" s="2" t="s">
        <v>134</v>
      </c>
      <c r="AN96" s="2" t="s">
        <v>573</v>
      </c>
      <c r="AO96" s="2" t="s">
        <v>574</v>
      </c>
      <c r="AP96" s="2" t="s">
        <v>575</v>
      </c>
      <c r="AQ96" s="2" t="s">
        <v>206</v>
      </c>
      <c r="AR96" s="2" t="s">
        <v>576</v>
      </c>
      <c r="AS96" s="2">
        <v>1</v>
      </c>
      <c r="AT96" s="2" t="s">
        <v>577</v>
      </c>
      <c r="AU96" s="2" t="s">
        <v>205</v>
      </c>
      <c r="AV96" s="2">
        <v>8</v>
      </c>
      <c r="AW96" s="5">
        <v>4</v>
      </c>
      <c r="AX96" s="5">
        <v>93</v>
      </c>
      <c r="AY96" s="5">
        <v>2</v>
      </c>
      <c r="AZ96" s="5">
        <v>15.1</v>
      </c>
      <c r="BA96" s="5">
        <v>4.5999999999999996</v>
      </c>
      <c r="BB96" s="5">
        <v>0.5</v>
      </c>
      <c r="BC96" s="5">
        <v>0.7</v>
      </c>
      <c r="BD96" s="2">
        <v>0</v>
      </c>
      <c r="BE96" s="5">
        <v>0.2</v>
      </c>
      <c r="BF96" s="5">
        <v>14.4</v>
      </c>
      <c r="BG96" s="5">
        <v>19.2</v>
      </c>
      <c r="BH96" s="5">
        <v>30.6</v>
      </c>
      <c r="BI96" s="2">
        <v>0</v>
      </c>
      <c r="BJ96" s="2">
        <v>0</v>
      </c>
      <c r="BK96" s="5">
        <v>3.4</v>
      </c>
      <c r="BL96" s="5">
        <v>10.9</v>
      </c>
      <c r="BM96" s="5">
        <v>0.2</v>
      </c>
      <c r="BN96" s="5">
        <v>0.2</v>
      </c>
      <c r="BO96" s="5">
        <v>5638</v>
      </c>
      <c r="BP96" s="5">
        <v>321</v>
      </c>
      <c r="BQ96" s="5">
        <v>145</v>
      </c>
      <c r="BR96" s="5">
        <v>8</v>
      </c>
      <c r="BS96" s="5">
        <v>0.22</v>
      </c>
      <c r="BT96" s="5">
        <v>0.01</v>
      </c>
      <c r="BU96" s="5">
        <v>7248</v>
      </c>
      <c r="BV96" s="5">
        <v>186</v>
      </c>
      <c r="BW96" s="5">
        <v>0.28000000000000003</v>
      </c>
      <c r="BX96" s="5">
        <v>12759</v>
      </c>
      <c r="BY96" s="5">
        <v>624</v>
      </c>
      <c r="BZ96" s="5">
        <v>327</v>
      </c>
      <c r="CA96" s="5">
        <v>16</v>
      </c>
      <c r="CB96" s="5">
        <v>1.46</v>
      </c>
      <c r="CC96" s="5">
        <v>0.08</v>
      </c>
      <c r="CD96" s="5">
        <v>10</v>
      </c>
      <c r="CE96" s="5">
        <v>23</v>
      </c>
      <c r="CF96" s="5">
        <v>9</v>
      </c>
      <c r="CG96" s="5">
        <v>10</v>
      </c>
      <c r="CH96" s="5">
        <v>43</v>
      </c>
      <c r="CI96" s="5">
        <v>28</v>
      </c>
      <c r="CJ96" s="5">
        <v>41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5">
        <v>10</v>
      </c>
      <c r="CR96" s="5">
        <v>25</v>
      </c>
      <c r="CS96" s="5">
        <v>0.86512</v>
      </c>
      <c r="CT96" s="5">
        <v>0.90186999999999995</v>
      </c>
      <c r="CU96" s="2" t="s">
        <v>142</v>
      </c>
    </row>
    <row r="97" spans="1:99" s="2" customFormat="1" x14ac:dyDescent="0.25">
      <c r="A97" s="2" t="s">
        <v>578</v>
      </c>
      <c r="C97" s="2" t="s">
        <v>579</v>
      </c>
      <c r="D97" s="2">
        <v>1879</v>
      </c>
      <c r="E97" s="2">
        <f>2015-D97</f>
        <v>136</v>
      </c>
      <c r="F97" s="2">
        <v>0</v>
      </c>
      <c r="G97" s="2">
        <v>15</v>
      </c>
      <c r="H97" s="2">
        <v>0</v>
      </c>
      <c r="I97" s="2">
        <v>160900</v>
      </c>
      <c r="J97" s="2">
        <v>160900</v>
      </c>
      <c r="K97" s="2">
        <v>160900</v>
      </c>
      <c r="L97" s="2">
        <f t="shared" si="25"/>
        <v>7008787910</v>
      </c>
      <c r="M97" s="2">
        <v>23825</v>
      </c>
      <c r="N97" s="2">
        <f t="shared" si="26"/>
        <v>1037817000</v>
      </c>
      <c r="O97" s="2">
        <f t="shared" si="27"/>
        <v>37.2265625</v>
      </c>
      <c r="P97" s="2">
        <f t="shared" si="28"/>
        <v>96416439.5</v>
      </c>
      <c r="Q97" s="2">
        <f t="shared" si="29"/>
        <v>96.41643950000001</v>
      </c>
      <c r="R97" s="2">
        <v>162</v>
      </c>
      <c r="S97" s="2">
        <f t="shared" si="30"/>
        <v>419.57837999999998</v>
      </c>
      <c r="T97" s="2">
        <f t="shared" si="31"/>
        <v>103680</v>
      </c>
      <c r="U97" s="2">
        <f t="shared" si="32"/>
        <v>4516560000</v>
      </c>
      <c r="W97" s="2">
        <f t="shared" si="33"/>
        <v>0</v>
      </c>
      <c r="X97" s="2">
        <f t="shared" si="34"/>
        <v>0</v>
      </c>
      <c r="Y97" s="2">
        <f t="shared" si="35"/>
        <v>0</v>
      </c>
      <c r="Z97" s="2">
        <f t="shared" si="36"/>
        <v>6.7533947796191427</v>
      </c>
      <c r="AA97" s="2">
        <f t="shared" si="37"/>
        <v>0</v>
      </c>
      <c r="AB97" s="2" t="e">
        <f t="shared" si="38"/>
        <v>#DIV/0!</v>
      </c>
      <c r="AC97" s="2">
        <v>0</v>
      </c>
      <c r="AD97" s="2" t="e">
        <f t="shared" si="39"/>
        <v>#DIV/0!</v>
      </c>
      <c r="AE97" s="2" t="s">
        <v>134</v>
      </c>
      <c r="AF97" s="2">
        <f t="shared" si="40"/>
        <v>4.3517313746065058</v>
      </c>
      <c r="AG97" s="2">
        <f t="shared" si="41"/>
        <v>1.8578352382903049E-2</v>
      </c>
      <c r="AH97" s="2">
        <f t="shared" si="42"/>
        <v>0.48580606617126526</v>
      </c>
      <c r="AI97" s="2">
        <f t="shared" si="43"/>
        <v>7008787910</v>
      </c>
      <c r="AJ97" s="2">
        <f t="shared" si="44"/>
        <v>198466932</v>
      </c>
      <c r="AK97" s="2">
        <f t="shared" si="45"/>
        <v>198.46693200000001</v>
      </c>
      <c r="AL97" s="2" t="s">
        <v>134</v>
      </c>
      <c r="AM97" s="2" t="s">
        <v>134</v>
      </c>
      <c r="AN97" s="2" t="s">
        <v>134</v>
      </c>
      <c r="AO97" s="2" t="s">
        <v>134</v>
      </c>
      <c r="AP97" s="2" t="s">
        <v>134</v>
      </c>
      <c r="AQ97" s="2" t="s">
        <v>134</v>
      </c>
      <c r="AR97" s="2" t="s">
        <v>134</v>
      </c>
      <c r="AS97" s="2">
        <v>0</v>
      </c>
      <c r="AT97" s="2" t="s">
        <v>134</v>
      </c>
      <c r="AU97" s="2" t="s">
        <v>134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 t="s">
        <v>142</v>
      </c>
    </row>
    <row r="98" spans="1:99" s="2" customFormat="1" x14ac:dyDescent="0.25">
      <c r="A98" s="2" t="s">
        <v>580</v>
      </c>
      <c r="C98" s="2" t="s">
        <v>581</v>
      </c>
      <c r="F98" s="2">
        <v>0</v>
      </c>
      <c r="G98" s="2">
        <v>12</v>
      </c>
      <c r="H98" s="2">
        <v>0</v>
      </c>
      <c r="I98" s="2">
        <v>1434</v>
      </c>
      <c r="J98" s="2">
        <v>1075</v>
      </c>
      <c r="K98" s="2">
        <v>1434</v>
      </c>
      <c r="L98" s="2">
        <f t="shared" si="25"/>
        <v>62464896.600000001</v>
      </c>
      <c r="M98" s="2">
        <v>448</v>
      </c>
      <c r="N98" s="2">
        <f t="shared" si="26"/>
        <v>19514880</v>
      </c>
      <c r="O98" s="2">
        <f t="shared" si="27"/>
        <v>0.70000000000000007</v>
      </c>
      <c r="P98" s="2">
        <f t="shared" si="28"/>
        <v>1812993.28</v>
      </c>
      <c r="Q98" s="2">
        <f t="shared" si="29"/>
        <v>1.8129932800000002</v>
      </c>
      <c r="R98" s="2">
        <v>0</v>
      </c>
      <c r="S98" s="2">
        <f t="shared" si="30"/>
        <v>0</v>
      </c>
      <c r="T98" s="2">
        <f t="shared" si="31"/>
        <v>0</v>
      </c>
      <c r="U98" s="2">
        <f t="shared" si="32"/>
        <v>0</v>
      </c>
      <c r="V98" s="2">
        <v>28911.453828999998</v>
      </c>
      <c r="W98" s="2">
        <f t="shared" si="33"/>
        <v>8.8122111270791983</v>
      </c>
      <c r="X98" s="2">
        <f t="shared" si="34"/>
        <v>5.4756558864896263</v>
      </c>
      <c r="Y98" s="2">
        <f t="shared" si="35"/>
        <v>1.8462125022157538</v>
      </c>
      <c r="Z98" s="2">
        <f t="shared" si="36"/>
        <v>3.2008855089039749</v>
      </c>
      <c r="AA98" s="2">
        <f t="shared" si="37"/>
        <v>6.6457548558619166</v>
      </c>
      <c r="AB98" s="2" t="e">
        <f t="shared" si="38"/>
        <v>#DIV/0!</v>
      </c>
      <c r="AC98" s="2">
        <v>0</v>
      </c>
      <c r="AD98" s="2" t="e">
        <f t="shared" si="39"/>
        <v>#DIV/0!</v>
      </c>
      <c r="AE98" s="2" t="s">
        <v>134</v>
      </c>
      <c r="AF98" s="2">
        <f t="shared" si="40"/>
        <v>0</v>
      </c>
      <c r="AG98" s="2">
        <f t="shared" si="41"/>
        <v>6.421443212441387E-2</v>
      </c>
      <c r="AH98" s="2">
        <f t="shared" si="42"/>
        <v>1.3672741971853504</v>
      </c>
      <c r="AI98" s="2">
        <f t="shared" si="43"/>
        <v>46826892.5</v>
      </c>
      <c r="AJ98" s="2">
        <f t="shared" si="44"/>
        <v>1325991</v>
      </c>
      <c r="AK98" s="2">
        <f t="shared" si="45"/>
        <v>1.3259909999999999</v>
      </c>
      <c r="AL98" s="2" t="s">
        <v>582</v>
      </c>
      <c r="AM98" s="2" t="s">
        <v>134</v>
      </c>
      <c r="AN98" s="2" t="s">
        <v>580</v>
      </c>
      <c r="AO98" s="2" t="s">
        <v>583</v>
      </c>
      <c r="AP98" s="2" t="s">
        <v>134</v>
      </c>
      <c r="AQ98" s="2" t="s">
        <v>134</v>
      </c>
      <c r="AR98" s="2" t="s">
        <v>134</v>
      </c>
      <c r="AS98" s="2">
        <v>0</v>
      </c>
      <c r="AT98" s="2" t="s">
        <v>134</v>
      </c>
      <c r="AU98" s="2" t="s">
        <v>134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 t="s">
        <v>142</v>
      </c>
    </row>
    <row r="99" spans="1:99" s="2" customFormat="1" x14ac:dyDescent="0.25">
      <c r="A99" s="2" t="s">
        <v>584</v>
      </c>
      <c r="B99" s="2" t="s">
        <v>585</v>
      </c>
      <c r="C99" s="2" t="s">
        <v>586</v>
      </c>
      <c r="F99" s="2">
        <v>0</v>
      </c>
      <c r="G99" s="2">
        <v>20</v>
      </c>
      <c r="H99" s="2">
        <v>0</v>
      </c>
      <c r="I99" s="2">
        <v>99000</v>
      </c>
      <c r="J99" s="2">
        <v>78000</v>
      </c>
      <c r="K99" s="2">
        <v>99000</v>
      </c>
      <c r="L99" s="2">
        <f t="shared" si="25"/>
        <v>4312430100</v>
      </c>
      <c r="M99" s="2">
        <v>10016</v>
      </c>
      <c r="N99" s="2">
        <f t="shared" si="26"/>
        <v>436296960</v>
      </c>
      <c r="O99" s="2">
        <f t="shared" si="27"/>
        <v>15.65</v>
      </c>
      <c r="P99" s="2">
        <f t="shared" si="28"/>
        <v>40533349.759999998</v>
      </c>
      <c r="Q99" s="2">
        <f t="shared" si="29"/>
        <v>40.53334976</v>
      </c>
      <c r="R99" s="2">
        <v>0</v>
      </c>
      <c r="S99" s="2">
        <f t="shared" si="30"/>
        <v>0</v>
      </c>
      <c r="T99" s="2">
        <f t="shared" si="31"/>
        <v>0</v>
      </c>
      <c r="U99" s="2">
        <f t="shared" si="32"/>
        <v>0</v>
      </c>
      <c r="V99" s="2">
        <v>487956.70039999997</v>
      </c>
      <c r="W99" s="2">
        <f t="shared" si="33"/>
        <v>148.72920228191998</v>
      </c>
      <c r="X99" s="2">
        <f t="shared" si="34"/>
        <v>92.416071315557602</v>
      </c>
      <c r="Y99" s="2">
        <f t="shared" si="35"/>
        <v>6.5899920643366938</v>
      </c>
      <c r="Z99" s="2">
        <f t="shared" si="36"/>
        <v>9.8841626125471969</v>
      </c>
      <c r="AA99" s="2">
        <f t="shared" si="37"/>
        <v>1.5458577720271101</v>
      </c>
      <c r="AB99" s="2" t="e">
        <f t="shared" si="38"/>
        <v>#DIV/0!</v>
      </c>
      <c r="AC99" s="2">
        <v>0</v>
      </c>
      <c r="AD99" s="2" t="e">
        <f t="shared" si="39"/>
        <v>#DIV/0!</v>
      </c>
      <c r="AE99" s="2">
        <v>106.155</v>
      </c>
      <c r="AF99" s="2">
        <f t="shared" si="40"/>
        <v>0</v>
      </c>
      <c r="AG99" s="2">
        <f t="shared" si="41"/>
        <v>4.1936698444309264E-2</v>
      </c>
      <c r="AH99" s="2">
        <f t="shared" si="42"/>
        <v>0.42129449221423149</v>
      </c>
      <c r="AI99" s="2">
        <f t="shared" si="43"/>
        <v>3397672200</v>
      </c>
      <c r="AJ99" s="2">
        <f t="shared" si="44"/>
        <v>96211440</v>
      </c>
      <c r="AK99" s="2">
        <f t="shared" si="45"/>
        <v>96.211439999999996</v>
      </c>
      <c r="AL99" s="2" t="s">
        <v>587</v>
      </c>
      <c r="AM99" s="2" t="s">
        <v>134</v>
      </c>
      <c r="AN99" s="2" t="s">
        <v>588</v>
      </c>
      <c r="AO99" s="2" t="s">
        <v>589</v>
      </c>
      <c r="AP99" s="2" t="s">
        <v>590</v>
      </c>
      <c r="AQ99" s="2" t="s">
        <v>591</v>
      </c>
      <c r="AR99" s="2" t="s">
        <v>592</v>
      </c>
      <c r="AS99" s="2">
        <v>1</v>
      </c>
      <c r="AT99" s="2" t="s">
        <v>593</v>
      </c>
      <c r="AU99" s="2" t="s">
        <v>594</v>
      </c>
      <c r="AV99" s="2">
        <v>8</v>
      </c>
      <c r="AW99" s="5">
        <v>10</v>
      </c>
      <c r="AX99" s="5">
        <v>90</v>
      </c>
      <c r="AY99" s="2">
        <v>0</v>
      </c>
      <c r="AZ99" s="5">
        <v>10</v>
      </c>
      <c r="BA99" s="5">
        <v>0.6</v>
      </c>
      <c r="BB99" s="2">
        <v>0</v>
      </c>
      <c r="BC99" s="2">
        <v>0</v>
      </c>
      <c r="BD99" s="2">
        <v>0</v>
      </c>
      <c r="BE99" s="2">
        <v>0</v>
      </c>
      <c r="BF99" s="5">
        <v>17.899999999999999</v>
      </c>
      <c r="BG99" s="5">
        <v>36.9</v>
      </c>
      <c r="BH99" s="5">
        <v>30.3</v>
      </c>
      <c r="BI99" s="5">
        <v>0.1</v>
      </c>
      <c r="BJ99" s="2">
        <v>0</v>
      </c>
      <c r="BK99" s="2">
        <v>0</v>
      </c>
      <c r="BL99" s="2">
        <v>0</v>
      </c>
      <c r="BM99" s="2">
        <v>0</v>
      </c>
      <c r="BN99" s="5">
        <v>4.3</v>
      </c>
      <c r="BO99" s="5">
        <v>10298</v>
      </c>
      <c r="BP99" s="5">
        <v>677</v>
      </c>
      <c r="BQ99" s="5">
        <v>107</v>
      </c>
      <c r="BR99" s="5">
        <v>7</v>
      </c>
      <c r="BS99" s="5">
        <v>0.19</v>
      </c>
      <c r="BT99" s="5">
        <v>0.01</v>
      </c>
      <c r="BU99" s="5">
        <v>13497</v>
      </c>
      <c r="BV99" s="5">
        <v>141</v>
      </c>
      <c r="BW99" s="5">
        <v>0.25</v>
      </c>
      <c r="BX99" s="5">
        <v>51860</v>
      </c>
      <c r="BY99" s="5">
        <v>2198</v>
      </c>
      <c r="BZ99" s="5">
        <v>540</v>
      </c>
      <c r="CA99" s="5">
        <v>23</v>
      </c>
      <c r="CB99" s="5">
        <v>0.56000000000000005</v>
      </c>
      <c r="CC99" s="5">
        <v>0.02</v>
      </c>
      <c r="CD99" s="2">
        <v>0</v>
      </c>
      <c r="CE99" s="2">
        <v>0</v>
      </c>
      <c r="CF99" s="2">
        <v>0</v>
      </c>
      <c r="CG99" s="2">
        <v>0</v>
      </c>
      <c r="CH99" s="5">
        <v>48</v>
      </c>
      <c r="CI99" s="5">
        <v>44</v>
      </c>
      <c r="CJ99" s="5">
        <v>80</v>
      </c>
      <c r="CK99" s="5">
        <v>8</v>
      </c>
      <c r="CL99" s="5">
        <v>20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5">
        <v>0.59508000000000005</v>
      </c>
      <c r="CT99" s="5">
        <v>0.16686999999999999</v>
      </c>
      <c r="CU99" s="2" t="s">
        <v>142</v>
      </c>
    </row>
    <row r="100" spans="1:99" s="2" customFormat="1" x14ac:dyDescent="0.25">
      <c r="A100" s="2" t="s">
        <v>595</v>
      </c>
      <c r="C100" s="2" t="s">
        <v>596</v>
      </c>
      <c r="F100" s="2">
        <v>0</v>
      </c>
      <c r="G100" s="2">
        <v>7</v>
      </c>
      <c r="H100" s="2">
        <v>0</v>
      </c>
      <c r="I100" s="2">
        <v>900</v>
      </c>
      <c r="J100" s="2">
        <v>625</v>
      </c>
      <c r="K100" s="2">
        <v>900</v>
      </c>
      <c r="L100" s="2">
        <f t="shared" si="25"/>
        <v>39203910</v>
      </c>
      <c r="M100" s="2">
        <v>320</v>
      </c>
      <c r="N100" s="2">
        <f t="shared" si="26"/>
        <v>13939200</v>
      </c>
      <c r="O100" s="2">
        <f t="shared" si="27"/>
        <v>0.5</v>
      </c>
      <c r="P100" s="2">
        <f t="shared" si="28"/>
        <v>1294995.2</v>
      </c>
      <c r="Q100" s="2">
        <f t="shared" si="29"/>
        <v>1.2949952</v>
      </c>
      <c r="R100" s="2">
        <v>0</v>
      </c>
      <c r="S100" s="2">
        <f t="shared" si="30"/>
        <v>0</v>
      </c>
      <c r="T100" s="2">
        <f t="shared" si="31"/>
        <v>0</v>
      </c>
      <c r="U100" s="2">
        <f t="shared" si="32"/>
        <v>0</v>
      </c>
      <c r="W100" s="2">
        <f t="shared" si="33"/>
        <v>0</v>
      </c>
      <c r="X100" s="2">
        <f t="shared" si="34"/>
        <v>0</v>
      </c>
      <c r="Y100" s="2">
        <f t="shared" si="35"/>
        <v>0</v>
      </c>
      <c r="Z100" s="2">
        <f t="shared" si="36"/>
        <v>2.8124935433884297</v>
      </c>
      <c r="AA100" s="2">
        <f t="shared" si="37"/>
        <v>0</v>
      </c>
      <c r="AB100" s="2" t="e">
        <f t="shared" si="38"/>
        <v>#DIV/0!</v>
      </c>
      <c r="AC100" s="2">
        <v>0</v>
      </c>
      <c r="AD100" s="2" t="e">
        <f t="shared" si="39"/>
        <v>#DIV/0!</v>
      </c>
      <c r="AE100" s="2" t="s">
        <v>134</v>
      </c>
      <c r="AF100" s="2">
        <f t="shared" si="40"/>
        <v>0</v>
      </c>
      <c r="AG100" s="2">
        <f t="shared" si="41"/>
        <v>6.6760265917688827E-2</v>
      </c>
      <c r="AH100" s="2">
        <f t="shared" si="42"/>
        <v>1.679794013684859</v>
      </c>
      <c r="AI100" s="2">
        <f t="shared" si="43"/>
        <v>27224937.5</v>
      </c>
      <c r="AJ100" s="2">
        <f t="shared" si="44"/>
        <v>770925</v>
      </c>
      <c r="AK100" s="2">
        <f t="shared" si="45"/>
        <v>0.77092499999999997</v>
      </c>
      <c r="AL100" s="2" t="s">
        <v>134</v>
      </c>
      <c r="AM100" s="2" t="s">
        <v>134</v>
      </c>
      <c r="AN100" s="2" t="s">
        <v>134</v>
      </c>
      <c r="AO100" s="2" t="s">
        <v>134</v>
      </c>
      <c r="AP100" s="2" t="s">
        <v>134</v>
      </c>
      <c r="AQ100" s="2" t="s">
        <v>134</v>
      </c>
      <c r="AR100" s="2" t="s">
        <v>134</v>
      </c>
      <c r="AS100" s="2">
        <v>0</v>
      </c>
      <c r="AT100" s="2" t="s">
        <v>134</v>
      </c>
      <c r="AU100" s="2" t="s">
        <v>134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 t="s">
        <v>142</v>
      </c>
    </row>
    <row r="101" spans="1:99" s="2" customFormat="1" x14ac:dyDescent="0.25">
      <c r="A101" s="2" t="s">
        <v>597</v>
      </c>
      <c r="C101" s="2" t="s">
        <v>598</v>
      </c>
      <c r="F101" s="2">
        <v>0</v>
      </c>
      <c r="G101" s="2">
        <v>14</v>
      </c>
      <c r="H101" s="2">
        <v>0</v>
      </c>
      <c r="I101" s="2">
        <v>1540</v>
      </c>
      <c r="J101" s="2">
        <v>1120</v>
      </c>
      <c r="K101" s="2">
        <v>1540</v>
      </c>
      <c r="L101" s="2">
        <f t="shared" si="25"/>
        <v>67082246</v>
      </c>
      <c r="M101" s="2">
        <v>310</v>
      </c>
      <c r="N101" s="2">
        <f t="shared" si="26"/>
        <v>13503600</v>
      </c>
      <c r="O101" s="2">
        <f t="shared" si="27"/>
        <v>0.484375</v>
      </c>
      <c r="P101" s="2">
        <f t="shared" si="28"/>
        <v>1254526.6000000001</v>
      </c>
      <c r="Q101" s="2">
        <f t="shared" si="29"/>
        <v>1.2545266000000002</v>
      </c>
      <c r="R101" s="2">
        <v>0</v>
      </c>
      <c r="S101" s="2">
        <f t="shared" si="30"/>
        <v>0</v>
      </c>
      <c r="T101" s="2">
        <f t="shared" si="31"/>
        <v>0</v>
      </c>
      <c r="U101" s="2">
        <f t="shared" si="32"/>
        <v>0</v>
      </c>
      <c r="W101" s="2">
        <f t="shared" si="33"/>
        <v>0</v>
      </c>
      <c r="X101" s="2">
        <f t="shared" si="34"/>
        <v>0</v>
      </c>
      <c r="Y101" s="2">
        <f t="shared" si="35"/>
        <v>0</v>
      </c>
      <c r="Z101" s="2">
        <f t="shared" si="36"/>
        <v>4.9677305311176276</v>
      </c>
      <c r="AA101" s="2">
        <f t="shared" si="37"/>
        <v>0</v>
      </c>
      <c r="AB101" s="2" t="e">
        <f t="shared" si="38"/>
        <v>#DIV/0!</v>
      </c>
      <c r="AC101" s="2">
        <v>0</v>
      </c>
      <c r="AD101" s="2" t="e">
        <f t="shared" si="39"/>
        <v>#DIV/0!</v>
      </c>
      <c r="AE101" s="2" t="s">
        <v>134</v>
      </c>
      <c r="AF101" s="2">
        <f t="shared" si="40"/>
        <v>0</v>
      </c>
      <c r="AG101" s="2">
        <f t="shared" si="41"/>
        <v>0.11980603517865726</v>
      </c>
      <c r="AH101" s="2">
        <f t="shared" si="42"/>
        <v>0.90809176939576297</v>
      </c>
      <c r="AI101" s="2">
        <f t="shared" si="43"/>
        <v>48787088</v>
      </c>
      <c r="AJ101" s="2">
        <f t="shared" si="44"/>
        <v>1381497.6</v>
      </c>
      <c r="AK101" s="2">
        <f t="shared" si="45"/>
        <v>1.3814976000000001</v>
      </c>
      <c r="AL101" s="2" t="s">
        <v>134</v>
      </c>
      <c r="AM101" s="2" t="s">
        <v>134</v>
      </c>
      <c r="AN101" s="2" t="s">
        <v>134</v>
      </c>
      <c r="AO101" s="2" t="s">
        <v>134</v>
      </c>
      <c r="AP101" s="2" t="s">
        <v>134</v>
      </c>
      <c r="AQ101" s="2" t="s">
        <v>134</v>
      </c>
      <c r="AR101" s="2" t="s">
        <v>134</v>
      </c>
      <c r="AS101" s="2">
        <v>0</v>
      </c>
      <c r="AT101" s="2" t="s">
        <v>134</v>
      </c>
      <c r="AU101" s="2" t="s">
        <v>134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 t="s">
        <v>142</v>
      </c>
    </row>
    <row r="102" spans="1:99" s="2" customFormat="1" x14ac:dyDescent="0.25">
      <c r="A102" s="2" t="s">
        <v>599</v>
      </c>
      <c r="C102" s="2" t="s">
        <v>600</v>
      </c>
      <c r="F102" s="2">
        <v>0</v>
      </c>
      <c r="G102" s="2">
        <v>10</v>
      </c>
      <c r="H102" s="2">
        <v>0</v>
      </c>
      <c r="I102" s="2">
        <v>27361</v>
      </c>
      <c r="J102" s="2">
        <v>25600</v>
      </c>
      <c r="K102" s="2">
        <v>27361</v>
      </c>
      <c r="L102" s="2">
        <f t="shared" si="25"/>
        <v>1191842423.9000001</v>
      </c>
      <c r="M102" s="2">
        <v>1650</v>
      </c>
      <c r="N102" s="2">
        <f t="shared" si="26"/>
        <v>71874000</v>
      </c>
      <c r="O102" s="2">
        <f t="shared" si="27"/>
        <v>2.578125</v>
      </c>
      <c r="P102" s="2">
        <f t="shared" si="28"/>
        <v>6677319</v>
      </c>
      <c r="Q102" s="2">
        <f t="shared" si="29"/>
        <v>6.6773190000000007</v>
      </c>
      <c r="R102" s="2">
        <v>0</v>
      </c>
      <c r="S102" s="2">
        <f t="shared" si="30"/>
        <v>0</v>
      </c>
      <c r="T102" s="2">
        <f t="shared" si="31"/>
        <v>0</v>
      </c>
      <c r="U102" s="2">
        <f t="shared" si="32"/>
        <v>0</v>
      </c>
      <c r="V102" s="2">
        <v>102049.66276000001</v>
      </c>
      <c r="W102" s="2">
        <f t="shared" si="33"/>
        <v>31.104737209248</v>
      </c>
      <c r="X102" s="2">
        <f t="shared" si="34"/>
        <v>19.327593828767441</v>
      </c>
      <c r="Y102" s="2">
        <f t="shared" si="35"/>
        <v>3.3956300275073845</v>
      </c>
      <c r="Z102" s="2">
        <f t="shared" si="36"/>
        <v>16.582386174416342</v>
      </c>
      <c r="AA102" s="2">
        <f t="shared" si="37"/>
        <v>0.98504134419386613</v>
      </c>
      <c r="AB102" s="2" t="e">
        <f t="shared" si="38"/>
        <v>#DIV/0!</v>
      </c>
      <c r="AC102" s="2">
        <v>0</v>
      </c>
      <c r="AD102" s="2" t="e">
        <f t="shared" si="39"/>
        <v>#DIV/0!</v>
      </c>
      <c r="AE102" s="2" t="s">
        <v>134</v>
      </c>
      <c r="AF102" s="2">
        <f t="shared" si="40"/>
        <v>0</v>
      </c>
      <c r="AG102" s="2">
        <f t="shared" si="41"/>
        <v>0.17334310265237793</v>
      </c>
      <c r="AH102" s="2">
        <f t="shared" si="42"/>
        <v>0.21146088581695691</v>
      </c>
      <c r="AI102" s="2">
        <f t="shared" si="43"/>
        <v>1115133440</v>
      </c>
      <c r="AJ102" s="2">
        <f t="shared" si="44"/>
        <v>31577088</v>
      </c>
      <c r="AK102" s="2">
        <f t="shared" si="45"/>
        <v>31.577088</v>
      </c>
      <c r="AL102" s="2" t="s">
        <v>601</v>
      </c>
      <c r="AM102" s="2" t="s">
        <v>134</v>
      </c>
      <c r="AN102" s="2" t="s">
        <v>602</v>
      </c>
      <c r="AO102" s="2" t="s">
        <v>603</v>
      </c>
      <c r="AP102" s="2" t="s">
        <v>134</v>
      </c>
      <c r="AQ102" s="2" t="s">
        <v>134</v>
      </c>
      <c r="AR102" s="2" t="s">
        <v>134</v>
      </c>
      <c r="AS102" s="2">
        <v>0</v>
      </c>
      <c r="AT102" s="2" t="s">
        <v>134</v>
      </c>
      <c r="AU102" s="2" t="s">
        <v>134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 t="s">
        <v>142</v>
      </c>
    </row>
    <row r="103" spans="1:99" s="2" customFormat="1" x14ac:dyDescent="0.25">
      <c r="A103" s="2" t="s">
        <v>604</v>
      </c>
      <c r="B103" s="2" t="s">
        <v>500</v>
      </c>
      <c r="C103" s="2" t="s">
        <v>605</v>
      </c>
      <c r="F103" s="2">
        <v>0</v>
      </c>
      <c r="G103" s="2">
        <v>10</v>
      </c>
      <c r="H103" s="2">
        <v>0</v>
      </c>
      <c r="I103" s="2">
        <v>1377</v>
      </c>
      <c r="J103" s="2">
        <v>918</v>
      </c>
      <c r="K103" s="2">
        <v>1377</v>
      </c>
      <c r="L103" s="2">
        <f t="shared" si="25"/>
        <v>59981982.300000004</v>
      </c>
      <c r="M103" s="2">
        <v>360</v>
      </c>
      <c r="N103" s="2">
        <f t="shared" si="26"/>
        <v>15681600</v>
      </c>
      <c r="O103" s="2">
        <f t="shared" si="27"/>
        <v>0.5625</v>
      </c>
      <c r="P103" s="2">
        <f t="shared" si="28"/>
        <v>1456869.6</v>
      </c>
      <c r="Q103" s="2">
        <f t="shared" si="29"/>
        <v>1.4568696000000001</v>
      </c>
      <c r="R103" s="2">
        <v>0</v>
      </c>
      <c r="S103" s="2">
        <f t="shared" si="30"/>
        <v>0</v>
      </c>
      <c r="T103" s="2">
        <f t="shared" si="31"/>
        <v>0</v>
      </c>
      <c r="U103" s="2">
        <f t="shared" si="32"/>
        <v>0</v>
      </c>
      <c r="V103" s="2">
        <v>22058.535892</v>
      </c>
      <c r="W103" s="2">
        <f t="shared" si="33"/>
        <v>6.7234417398815998</v>
      </c>
      <c r="X103" s="2">
        <f t="shared" si="34"/>
        <v>4.177754346729448</v>
      </c>
      <c r="Y103" s="2">
        <f t="shared" si="35"/>
        <v>1.571361819434749</v>
      </c>
      <c r="Z103" s="2">
        <f t="shared" si="36"/>
        <v>3.8249912190082647</v>
      </c>
      <c r="AA103" s="2">
        <f t="shared" si="37"/>
        <v>5.9376808784032251</v>
      </c>
      <c r="AB103" s="2" t="e">
        <f t="shared" si="38"/>
        <v>#DIV/0!</v>
      </c>
      <c r="AC103" s="2">
        <v>0</v>
      </c>
      <c r="AD103" s="2" t="e">
        <f t="shared" si="39"/>
        <v>#DIV/0!</v>
      </c>
      <c r="AE103" s="2">
        <v>47.366799999999998</v>
      </c>
      <c r="AF103" s="2">
        <f t="shared" si="40"/>
        <v>0</v>
      </c>
      <c r="AG103" s="2">
        <f t="shared" si="41"/>
        <v>8.5601367962843081E-2</v>
      </c>
      <c r="AH103" s="2">
        <f t="shared" si="42"/>
        <v>1.2866069345012707</v>
      </c>
      <c r="AI103" s="2">
        <f t="shared" si="43"/>
        <v>39987988.200000003</v>
      </c>
      <c r="AJ103" s="2">
        <f t="shared" si="44"/>
        <v>1132334.6400000001</v>
      </c>
      <c r="AK103" s="2">
        <f t="shared" si="45"/>
        <v>1.1323346400000001</v>
      </c>
      <c r="AL103" s="2" t="s">
        <v>606</v>
      </c>
      <c r="AM103" s="2" t="s">
        <v>134</v>
      </c>
      <c r="AN103" s="2" t="s">
        <v>604</v>
      </c>
      <c r="AO103" s="2" t="s">
        <v>607</v>
      </c>
      <c r="AP103" s="2" t="s">
        <v>608</v>
      </c>
      <c r="AQ103" s="2" t="s">
        <v>252</v>
      </c>
      <c r="AR103" s="2" t="s">
        <v>609</v>
      </c>
      <c r="AS103" s="2">
        <v>1</v>
      </c>
      <c r="AT103" s="2" t="s">
        <v>610</v>
      </c>
      <c r="AU103" s="2" t="s">
        <v>611</v>
      </c>
      <c r="AV103" s="2">
        <v>8</v>
      </c>
      <c r="AW103" s="5">
        <v>11</v>
      </c>
      <c r="AX103" s="5">
        <v>88</v>
      </c>
      <c r="AY103" s="5">
        <v>1</v>
      </c>
      <c r="AZ103" s="5">
        <v>1.6</v>
      </c>
      <c r="BA103" s="5">
        <v>1.7</v>
      </c>
      <c r="BB103" s="2">
        <v>0</v>
      </c>
      <c r="BC103" s="2">
        <v>0</v>
      </c>
      <c r="BD103" s="2">
        <v>0</v>
      </c>
      <c r="BE103" s="5">
        <v>0.1</v>
      </c>
      <c r="BF103" s="5">
        <v>38.5</v>
      </c>
      <c r="BG103" s="5">
        <v>31</v>
      </c>
      <c r="BH103" s="5">
        <v>25.9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5">
        <v>1.1000000000000001</v>
      </c>
      <c r="BO103" s="5">
        <v>11851</v>
      </c>
      <c r="BP103" s="5">
        <v>794</v>
      </c>
      <c r="BQ103" s="5">
        <v>132</v>
      </c>
      <c r="BR103" s="5">
        <v>9</v>
      </c>
      <c r="BS103" s="5">
        <v>0.2</v>
      </c>
      <c r="BT103" s="5">
        <v>0.01</v>
      </c>
      <c r="BU103" s="5">
        <v>15622</v>
      </c>
      <c r="BV103" s="5">
        <v>174</v>
      </c>
      <c r="BW103" s="5">
        <v>0.26</v>
      </c>
      <c r="BX103" s="5">
        <v>44890</v>
      </c>
      <c r="BY103" s="5">
        <v>1879</v>
      </c>
      <c r="BZ103" s="5">
        <v>499</v>
      </c>
      <c r="CA103" s="5">
        <v>21</v>
      </c>
      <c r="CB103" s="5">
        <v>1.07</v>
      </c>
      <c r="CC103" s="5">
        <v>0.05</v>
      </c>
      <c r="CD103" s="5">
        <v>1</v>
      </c>
      <c r="CE103" s="5">
        <v>2</v>
      </c>
      <c r="CF103" s="2">
        <v>0</v>
      </c>
      <c r="CG103" s="2">
        <v>0</v>
      </c>
      <c r="CH103" s="5">
        <v>52</v>
      </c>
      <c r="CI103" s="5">
        <v>45</v>
      </c>
      <c r="CJ103" s="5">
        <v>94</v>
      </c>
      <c r="CK103" s="5">
        <v>2</v>
      </c>
      <c r="CL103" s="5">
        <v>4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5">
        <v>0.62180000000000002</v>
      </c>
      <c r="CT103" s="5">
        <v>0.27313999999999999</v>
      </c>
      <c r="CU103" s="2" t="s">
        <v>142</v>
      </c>
    </row>
    <row r="104" spans="1:99" s="2" customFormat="1" x14ac:dyDescent="0.25">
      <c r="A104" s="2" t="s">
        <v>612</v>
      </c>
      <c r="C104" s="2" t="s">
        <v>613</v>
      </c>
      <c r="F104" s="2">
        <v>0</v>
      </c>
      <c r="G104" s="2">
        <v>15</v>
      </c>
      <c r="H104" s="2">
        <v>0</v>
      </c>
      <c r="I104" s="2">
        <v>4402</v>
      </c>
      <c r="J104" s="2">
        <v>3386</v>
      </c>
      <c r="K104" s="2">
        <v>4402</v>
      </c>
      <c r="L104" s="2">
        <f t="shared" si="25"/>
        <v>191750679.80000001</v>
      </c>
      <c r="M104" s="2">
        <v>890</v>
      </c>
      <c r="N104" s="2">
        <f t="shared" si="26"/>
        <v>38768400</v>
      </c>
      <c r="O104" s="2">
        <f t="shared" si="27"/>
        <v>1.390625</v>
      </c>
      <c r="P104" s="2">
        <f t="shared" si="28"/>
        <v>3601705.4</v>
      </c>
      <c r="Q104" s="2">
        <f t="shared" si="29"/>
        <v>3.6017054000000002</v>
      </c>
      <c r="R104" s="2">
        <v>0</v>
      </c>
      <c r="S104" s="2">
        <f t="shared" si="30"/>
        <v>0</v>
      </c>
      <c r="T104" s="2">
        <f t="shared" si="31"/>
        <v>0</v>
      </c>
      <c r="U104" s="2">
        <f t="shared" si="32"/>
        <v>0</v>
      </c>
      <c r="V104" s="2">
        <v>94700.715620000003</v>
      </c>
      <c r="W104" s="2">
        <f t="shared" si="33"/>
        <v>28.864778120975998</v>
      </c>
      <c r="X104" s="2">
        <f t="shared" si="34"/>
        <v>17.93574733413428</v>
      </c>
      <c r="Y104" s="2">
        <f t="shared" si="35"/>
        <v>4.2905110137216109</v>
      </c>
      <c r="Z104" s="2">
        <f t="shared" si="36"/>
        <v>4.9460560611219453</v>
      </c>
      <c r="AA104" s="2">
        <f t="shared" si="37"/>
        <v>6.9111315179153703</v>
      </c>
      <c r="AB104" s="2" t="e">
        <f t="shared" si="38"/>
        <v>#DIV/0!</v>
      </c>
      <c r="AC104" s="2">
        <v>0</v>
      </c>
      <c r="AD104" s="2" t="e">
        <f t="shared" si="39"/>
        <v>#DIV/0!</v>
      </c>
      <c r="AE104" s="2">
        <v>60.448</v>
      </c>
      <c r="AF104" s="2">
        <f t="shared" si="40"/>
        <v>0</v>
      </c>
      <c r="AG104" s="2">
        <f t="shared" si="41"/>
        <v>7.0398846658500588E-2</v>
      </c>
      <c r="AH104" s="2">
        <f t="shared" si="42"/>
        <v>0.86236102712659002</v>
      </c>
      <c r="AI104" s="2">
        <f t="shared" si="43"/>
        <v>147493821.40000001</v>
      </c>
      <c r="AJ104" s="2">
        <f t="shared" si="44"/>
        <v>4176563.2800000003</v>
      </c>
      <c r="AK104" s="2">
        <f t="shared" si="45"/>
        <v>4.1765632799999999</v>
      </c>
      <c r="AL104" s="2" t="s">
        <v>614</v>
      </c>
      <c r="AM104" s="2" t="s">
        <v>134</v>
      </c>
      <c r="AN104" s="2" t="s">
        <v>615</v>
      </c>
      <c r="AO104" s="2" t="s">
        <v>616</v>
      </c>
      <c r="AP104" s="2" t="s">
        <v>617</v>
      </c>
      <c r="AQ104" s="2" t="s">
        <v>206</v>
      </c>
      <c r="AR104" s="2" t="s">
        <v>618</v>
      </c>
      <c r="AS104" s="2">
        <v>1</v>
      </c>
      <c r="AT104" s="2" t="s">
        <v>619</v>
      </c>
      <c r="AU104" s="2" t="s">
        <v>620</v>
      </c>
      <c r="AV104" s="2">
        <v>8</v>
      </c>
      <c r="AW104" s="5">
        <v>16</v>
      </c>
      <c r="AX104" s="5">
        <v>76</v>
      </c>
      <c r="AY104" s="5">
        <v>8</v>
      </c>
      <c r="AZ104" s="5">
        <v>11.8</v>
      </c>
      <c r="BA104" s="5">
        <v>3.2</v>
      </c>
      <c r="BB104" s="5">
        <v>0.6</v>
      </c>
      <c r="BC104" s="5">
        <v>0.5</v>
      </c>
      <c r="BD104" s="2">
        <v>0</v>
      </c>
      <c r="BE104" s="5">
        <v>0.2</v>
      </c>
      <c r="BF104" s="5">
        <v>24.6</v>
      </c>
      <c r="BG104" s="5">
        <v>8.5</v>
      </c>
      <c r="BH104" s="5">
        <v>36.299999999999997</v>
      </c>
      <c r="BI104" s="2">
        <v>0</v>
      </c>
      <c r="BJ104" s="2">
        <v>0</v>
      </c>
      <c r="BK104" s="5">
        <v>5.0999999999999996</v>
      </c>
      <c r="BL104" s="5">
        <v>9</v>
      </c>
      <c r="BM104" s="5">
        <v>0.1</v>
      </c>
      <c r="BN104" s="5">
        <v>0.2</v>
      </c>
      <c r="BO104" s="5">
        <v>13523</v>
      </c>
      <c r="BP104" s="5">
        <v>817</v>
      </c>
      <c r="BQ104" s="5">
        <v>100</v>
      </c>
      <c r="BR104" s="5">
        <v>6</v>
      </c>
      <c r="BS104" s="5">
        <v>0.16</v>
      </c>
      <c r="BT104" s="5">
        <v>0.01</v>
      </c>
      <c r="BU104" s="5">
        <v>17502</v>
      </c>
      <c r="BV104" s="5">
        <v>130</v>
      </c>
      <c r="BW104" s="5">
        <v>0.21</v>
      </c>
      <c r="BX104" s="5">
        <v>48376</v>
      </c>
      <c r="BY104" s="5">
        <v>774</v>
      </c>
      <c r="BZ104" s="5">
        <v>358</v>
      </c>
      <c r="CA104" s="5">
        <v>6</v>
      </c>
      <c r="CB104" s="5">
        <v>0.93</v>
      </c>
      <c r="CC104" s="5">
        <v>0.02</v>
      </c>
      <c r="CD104" s="5">
        <v>9</v>
      </c>
      <c r="CE104" s="5">
        <v>17</v>
      </c>
      <c r="CF104" s="5">
        <v>7</v>
      </c>
      <c r="CG104" s="5">
        <v>7</v>
      </c>
      <c r="CH104" s="5">
        <v>38</v>
      </c>
      <c r="CI104" s="5">
        <v>27</v>
      </c>
      <c r="CJ104" s="5">
        <v>31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5">
        <v>19</v>
      </c>
      <c r="CR104" s="5">
        <v>45</v>
      </c>
      <c r="CS104" s="5">
        <v>0.74639999999999995</v>
      </c>
      <c r="CT104" s="5">
        <v>0.33001000000000003</v>
      </c>
      <c r="CU104" s="2" t="s">
        <v>142</v>
      </c>
    </row>
    <row r="105" spans="1:99" s="2" customFormat="1" x14ac:dyDescent="0.25">
      <c r="A105" s="2" t="s">
        <v>432</v>
      </c>
      <c r="C105" s="2" t="s">
        <v>621</v>
      </c>
      <c r="F105" s="2">
        <v>0</v>
      </c>
      <c r="G105" s="2">
        <v>14</v>
      </c>
      <c r="H105" s="2">
        <v>0</v>
      </c>
      <c r="I105" s="2">
        <v>4220</v>
      </c>
      <c r="J105" s="2">
        <v>3070</v>
      </c>
      <c r="K105" s="2">
        <v>4220</v>
      </c>
      <c r="L105" s="2">
        <f t="shared" si="25"/>
        <v>183822778</v>
      </c>
      <c r="M105" s="2">
        <v>825</v>
      </c>
      <c r="N105" s="2">
        <f t="shared" si="26"/>
        <v>35937000</v>
      </c>
      <c r="O105" s="2">
        <f t="shared" si="27"/>
        <v>1.2890625</v>
      </c>
      <c r="P105" s="2">
        <f t="shared" si="28"/>
        <v>3338659.5</v>
      </c>
      <c r="Q105" s="2">
        <f t="shared" si="29"/>
        <v>3.3386595000000003</v>
      </c>
      <c r="R105" s="2">
        <v>14</v>
      </c>
      <c r="S105" s="2">
        <f t="shared" si="30"/>
        <v>36.259859999999996</v>
      </c>
      <c r="T105" s="2">
        <f t="shared" si="31"/>
        <v>8960</v>
      </c>
      <c r="U105" s="2">
        <f t="shared" si="32"/>
        <v>390320000</v>
      </c>
      <c r="V105" s="2">
        <v>74569.134139999995</v>
      </c>
      <c r="W105" s="2">
        <f t="shared" si="33"/>
        <v>22.728672085871995</v>
      </c>
      <c r="X105" s="2">
        <f t="shared" si="34"/>
        <v>14.122946591311159</v>
      </c>
      <c r="Y105" s="2">
        <f t="shared" si="35"/>
        <v>3.5089961334556201</v>
      </c>
      <c r="Z105" s="2">
        <f t="shared" si="36"/>
        <v>5.1151397723794414</v>
      </c>
      <c r="AA105" s="2">
        <f t="shared" si="37"/>
        <v>6.0021048168350557</v>
      </c>
      <c r="AB105" s="2" t="e">
        <f t="shared" si="38"/>
        <v>#DIV/0!</v>
      </c>
      <c r="AC105" s="2">
        <v>0</v>
      </c>
      <c r="AD105" s="2" t="e">
        <f t="shared" si="39"/>
        <v>#DIV/0!</v>
      </c>
      <c r="AE105" s="2" t="s">
        <v>134</v>
      </c>
      <c r="AF105" s="2">
        <f t="shared" si="40"/>
        <v>10.860606060606061</v>
      </c>
      <c r="AG105" s="2">
        <f t="shared" si="41"/>
        <v>7.5619194001429704E-2</v>
      </c>
      <c r="AH105" s="2">
        <f t="shared" si="42"/>
        <v>0.88166102229871279</v>
      </c>
      <c r="AI105" s="2">
        <f t="shared" si="43"/>
        <v>133728893</v>
      </c>
      <c r="AJ105" s="2">
        <f t="shared" si="44"/>
        <v>3786783.6</v>
      </c>
      <c r="AK105" s="2">
        <f t="shared" si="45"/>
        <v>3.7867836000000001</v>
      </c>
      <c r="AL105" s="2" t="s">
        <v>622</v>
      </c>
      <c r="AM105" s="2" t="s">
        <v>134</v>
      </c>
      <c r="AN105" s="2" t="s">
        <v>432</v>
      </c>
      <c r="AO105" s="2" t="s">
        <v>623</v>
      </c>
      <c r="AP105" s="2" t="s">
        <v>134</v>
      </c>
      <c r="AQ105" s="2" t="s">
        <v>134</v>
      </c>
      <c r="AR105" s="2" t="s">
        <v>134</v>
      </c>
      <c r="AS105" s="2">
        <v>0</v>
      </c>
      <c r="AT105" s="2" t="s">
        <v>134</v>
      </c>
      <c r="AU105" s="2" t="s">
        <v>134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 t="s">
        <v>142</v>
      </c>
    </row>
    <row r="106" spans="1:99" s="2" customFormat="1" x14ac:dyDescent="0.25">
      <c r="A106" s="2" t="s">
        <v>624</v>
      </c>
      <c r="C106" s="2" t="s">
        <v>625</v>
      </c>
      <c r="F106" s="2">
        <v>0</v>
      </c>
      <c r="G106" s="2">
        <v>14.5</v>
      </c>
      <c r="H106" s="2">
        <v>0</v>
      </c>
      <c r="I106" s="2">
        <v>8534</v>
      </c>
      <c r="J106" s="2">
        <v>6705</v>
      </c>
      <c r="K106" s="2">
        <v>8534</v>
      </c>
      <c r="L106" s="2">
        <f t="shared" si="25"/>
        <v>371740186.60000002</v>
      </c>
      <c r="M106" s="2">
        <v>2658</v>
      </c>
      <c r="N106" s="2">
        <f t="shared" si="26"/>
        <v>115782480</v>
      </c>
      <c r="O106" s="2">
        <f t="shared" si="27"/>
        <v>4.1531250000000002</v>
      </c>
      <c r="P106" s="2">
        <f t="shared" si="28"/>
        <v>10756553.880000001</v>
      </c>
      <c r="Q106" s="2">
        <f t="shared" si="29"/>
        <v>10.75655388</v>
      </c>
      <c r="R106" s="2">
        <v>31</v>
      </c>
      <c r="S106" s="2">
        <f t="shared" si="30"/>
        <v>80.289689999999993</v>
      </c>
      <c r="T106" s="2">
        <f t="shared" si="31"/>
        <v>19840</v>
      </c>
      <c r="U106" s="2">
        <f t="shared" si="32"/>
        <v>864280000</v>
      </c>
      <c r="W106" s="2">
        <f t="shared" si="33"/>
        <v>0</v>
      </c>
      <c r="X106" s="2">
        <f t="shared" si="34"/>
        <v>0</v>
      </c>
      <c r="Y106" s="2">
        <f t="shared" si="35"/>
        <v>0</v>
      </c>
      <c r="Z106" s="2">
        <f t="shared" si="36"/>
        <v>3.2106773546394933</v>
      </c>
      <c r="AA106" s="2">
        <f t="shared" si="37"/>
        <v>0</v>
      </c>
      <c r="AB106" s="2" t="e">
        <f t="shared" si="38"/>
        <v>#DIV/0!</v>
      </c>
      <c r="AC106" s="2">
        <v>0</v>
      </c>
      <c r="AD106" s="2" t="e">
        <f t="shared" si="39"/>
        <v>#DIV/0!</v>
      </c>
      <c r="AE106" s="2" t="s">
        <v>134</v>
      </c>
      <c r="AF106" s="2">
        <f t="shared" si="40"/>
        <v>7.4642588412340105</v>
      </c>
      <c r="AG106" s="2">
        <f t="shared" si="41"/>
        <v>2.6443606720028101E-2</v>
      </c>
      <c r="AH106" s="2">
        <f t="shared" si="42"/>
        <v>1.3005955468092711</v>
      </c>
      <c r="AI106" s="2">
        <f t="shared" si="43"/>
        <v>292069129.5</v>
      </c>
      <c r="AJ106" s="2">
        <f t="shared" si="44"/>
        <v>8270483.4000000004</v>
      </c>
      <c r="AK106" s="2">
        <f t="shared" si="45"/>
        <v>8.2704833999999998</v>
      </c>
      <c r="AL106" s="2" t="s">
        <v>134</v>
      </c>
      <c r="AM106" s="2" t="s">
        <v>134</v>
      </c>
      <c r="AN106" s="2" t="s">
        <v>134</v>
      </c>
      <c r="AO106" s="2" t="s">
        <v>134</v>
      </c>
      <c r="AP106" s="2" t="s">
        <v>134</v>
      </c>
      <c r="AQ106" s="2" t="s">
        <v>134</v>
      </c>
      <c r="AR106" s="2" t="s">
        <v>134</v>
      </c>
      <c r="AS106" s="2">
        <v>0</v>
      </c>
      <c r="AT106" s="2" t="s">
        <v>134</v>
      </c>
      <c r="AU106" s="2" t="s">
        <v>134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 t="s">
        <v>142</v>
      </c>
    </row>
    <row r="107" spans="1:99" s="2" customFormat="1" x14ac:dyDescent="0.25">
      <c r="A107" s="2" t="s">
        <v>626</v>
      </c>
      <c r="B107" s="2" t="s">
        <v>627</v>
      </c>
      <c r="C107" s="2" t="s">
        <v>628</v>
      </c>
      <c r="F107" s="2">
        <v>0</v>
      </c>
      <c r="G107" s="2">
        <v>9</v>
      </c>
      <c r="H107" s="2">
        <v>0</v>
      </c>
      <c r="I107" s="2">
        <v>2700</v>
      </c>
      <c r="J107" s="2">
        <v>1800</v>
      </c>
      <c r="K107" s="2">
        <v>2700</v>
      </c>
      <c r="L107" s="2">
        <f t="shared" si="25"/>
        <v>117611730</v>
      </c>
      <c r="M107" s="2">
        <v>741</v>
      </c>
      <c r="N107" s="2">
        <f t="shared" si="26"/>
        <v>32277960</v>
      </c>
      <c r="O107" s="2">
        <f t="shared" si="27"/>
        <v>1.1578125000000001</v>
      </c>
      <c r="P107" s="2">
        <f t="shared" si="28"/>
        <v>2998723.2600000002</v>
      </c>
      <c r="Q107" s="2">
        <f t="shared" si="29"/>
        <v>2.9987232600000002</v>
      </c>
      <c r="R107" s="2">
        <v>0</v>
      </c>
      <c r="S107" s="2">
        <f t="shared" si="30"/>
        <v>0</v>
      </c>
      <c r="T107" s="2">
        <f t="shared" si="31"/>
        <v>0</v>
      </c>
      <c r="U107" s="2">
        <f t="shared" si="32"/>
        <v>0</v>
      </c>
      <c r="V107" s="2">
        <v>68255.375306999995</v>
      </c>
      <c r="W107" s="2">
        <f t="shared" si="33"/>
        <v>20.804238393573598</v>
      </c>
      <c r="X107" s="2">
        <f t="shared" si="34"/>
        <v>12.927158550893958</v>
      </c>
      <c r="Y107" s="2">
        <f t="shared" si="35"/>
        <v>3.3890542329930611</v>
      </c>
      <c r="Z107" s="2">
        <f t="shared" si="36"/>
        <v>3.6437163315153747</v>
      </c>
      <c r="AA107" s="2">
        <f t="shared" si="37"/>
        <v>9.370164265859195</v>
      </c>
      <c r="AB107" s="2" t="e">
        <f t="shared" si="38"/>
        <v>#DIV/0!</v>
      </c>
      <c r="AC107" s="2">
        <v>0</v>
      </c>
      <c r="AD107" s="2" t="e">
        <f t="shared" si="39"/>
        <v>#DIV/0!</v>
      </c>
      <c r="AE107" s="2">
        <v>67.644300000000001</v>
      </c>
      <c r="AF107" s="2">
        <f t="shared" si="40"/>
        <v>0</v>
      </c>
      <c r="AG107" s="2">
        <f t="shared" si="41"/>
        <v>5.6837761864497516E-2</v>
      </c>
      <c r="AH107" s="2">
        <f t="shared" si="42"/>
        <v>1.3506156294927092</v>
      </c>
      <c r="AI107" s="2">
        <f t="shared" si="43"/>
        <v>78407820</v>
      </c>
      <c r="AJ107" s="2">
        <f t="shared" si="44"/>
        <v>2220264</v>
      </c>
      <c r="AK107" s="2">
        <f t="shared" si="45"/>
        <v>2.2202639999999998</v>
      </c>
      <c r="AL107" s="2" t="s">
        <v>629</v>
      </c>
      <c r="AM107" s="2" t="s">
        <v>134</v>
      </c>
      <c r="AN107" s="2" t="s">
        <v>627</v>
      </c>
      <c r="AO107" s="2" t="s">
        <v>630</v>
      </c>
      <c r="AP107" s="2" t="s">
        <v>631</v>
      </c>
      <c r="AQ107" s="2" t="s">
        <v>413</v>
      </c>
      <c r="AR107" s="2" t="s">
        <v>632</v>
      </c>
      <c r="AS107" s="2">
        <v>1</v>
      </c>
      <c r="AT107" s="2" t="s">
        <v>633</v>
      </c>
      <c r="AU107" s="2" t="s">
        <v>634</v>
      </c>
      <c r="AV107" s="2">
        <v>8</v>
      </c>
      <c r="AW107" s="5">
        <v>8</v>
      </c>
      <c r="AX107" s="5">
        <v>92</v>
      </c>
      <c r="AY107" s="2">
        <v>0</v>
      </c>
      <c r="AZ107" s="5">
        <v>6.5</v>
      </c>
      <c r="BA107" s="5">
        <v>3.1</v>
      </c>
      <c r="BB107" s="5">
        <v>0.5</v>
      </c>
      <c r="BC107" s="5">
        <v>0.7</v>
      </c>
      <c r="BD107" s="2">
        <v>0</v>
      </c>
      <c r="BE107" s="5">
        <v>0.5</v>
      </c>
      <c r="BF107" s="5">
        <v>13.1</v>
      </c>
      <c r="BG107" s="5">
        <v>37.200000000000003</v>
      </c>
      <c r="BH107" s="5">
        <v>35.4</v>
      </c>
      <c r="BI107" s="5">
        <v>0.5</v>
      </c>
      <c r="BJ107" s="2">
        <v>0</v>
      </c>
      <c r="BK107" s="5">
        <v>0.3</v>
      </c>
      <c r="BL107" s="5">
        <v>1</v>
      </c>
      <c r="BM107" s="2">
        <v>0</v>
      </c>
      <c r="BN107" s="5">
        <v>1.2</v>
      </c>
      <c r="BO107" s="5">
        <v>11790</v>
      </c>
      <c r="BP107" s="5">
        <v>794</v>
      </c>
      <c r="BQ107" s="5">
        <v>131</v>
      </c>
      <c r="BR107" s="5">
        <v>9</v>
      </c>
      <c r="BS107" s="5">
        <v>0.2</v>
      </c>
      <c r="BT107" s="5">
        <v>0.01</v>
      </c>
      <c r="BU107" s="5">
        <v>15439</v>
      </c>
      <c r="BV107" s="5">
        <v>172</v>
      </c>
      <c r="BW107" s="5">
        <v>0.26</v>
      </c>
      <c r="BX107" s="5">
        <v>45288</v>
      </c>
      <c r="BY107" s="5">
        <v>2326</v>
      </c>
      <c r="BZ107" s="5">
        <v>503</v>
      </c>
      <c r="CA107" s="5">
        <v>26</v>
      </c>
      <c r="CB107" s="5">
        <v>0.75</v>
      </c>
      <c r="CC107" s="5">
        <v>0.04</v>
      </c>
      <c r="CD107" s="5">
        <v>6</v>
      </c>
      <c r="CE107" s="5">
        <v>13</v>
      </c>
      <c r="CF107" s="5">
        <v>1</v>
      </c>
      <c r="CG107" s="5">
        <v>3</v>
      </c>
      <c r="CH107" s="5">
        <v>51</v>
      </c>
      <c r="CI107" s="5">
        <v>39</v>
      </c>
      <c r="CJ107" s="5">
        <v>78</v>
      </c>
      <c r="CK107" s="5">
        <v>2</v>
      </c>
      <c r="CL107" s="5">
        <v>5</v>
      </c>
      <c r="CM107" s="2">
        <v>0</v>
      </c>
      <c r="CN107" s="5">
        <v>1</v>
      </c>
      <c r="CO107" s="2">
        <v>0</v>
      </c>
      <c r="CP107" s="2">
        <v>0</v>
      </c>
      <c r="CQ107" s="2">
        <v>0</v>
      </c>
      <c r="CR107" s="5">
        <v>1</v>
      </c>
      <c r="CS107" s="5">
        <v>0.95328000000000002</v>
      </c>
      <c r="CT107" s="5">
        <v>0.96650000000000003</v>
      </c>
      <c r="CU107" s="2" t="s">
        <v>142</v>
      </c>
    </row>
    <row r="108" spans="1:99" s="2" customFormat="1" x14ac:dyDescent="0.25">
      <c r="A108" s="2" t="s">
        <v>635</v>
      </c>
      <c r="C108" s="2" t="s">
        <v>636</v>
      </c>
      <c r="F108" s="2">
        <v>0</v>
      </c>
      <c r="G108" s="2">
        <v>20</v>
      </c>
      <c r="H108" s="2">
        <v>0</v>
      </c>
      <c r="I108" s="2">
        <v>10240</v>
      </c>
      <c r="J108" s="2">
        <v>8576</v>
      </c>
      <c r="K108" s="2">
        <v>10240</v>
      </c>
      <c r="L108" s="2">
        <f t="shared" si="25"/>
        <v>446053376</v>
      </c>
      <c r="M108" s="2">
        <v>2140</v>
      </c>
      <c r="N108" s="2">
        <f t="shared" si="26"/>
        <v>93218400</v>
      </c>
      <c r="O108" s="2">
        <f t="shared" si="27"/>
        <v>3.34375</v>
      </c>
      <c r="P108" s="2">
        <f t="shared" si="28"/>
        <v>8660280.4000000004</v>
      </c>
      <c r="Q108" s="2">
        <f t="shared" si="29"/>
        <v>8.6602804000000013</v>
      </c>
      <c r="R108" s="2">
        <v>13</v>
      </c>
      <c r="S108" s="2">
        <f t="shared" si="30"/>
        <v>33.669869999999996</v>
      </c>
      <c r="T108" s="2">
        <f t="shared" si="31"/>
        <v>8320</v>
      </c>
      <c r="U108" s="2">
        <f t="shared" si="32"/>
        <v>362440000</v>
      </c>
      <c r="V108" s="2">
        <v>134999.5705</v>
      </c>
      <c r="W108" s="2">
        <f t="shared" si="33"/>
        <v>41.1478690884</v>
      </c>
      <c r="X108" s="2">
        <f t="shared" si="34"/>
        <v>25.568108655277001</v>
      </c>
      <c r="Y108" s="2">
        <f t="shared" si="35"/>
        <v>3.9443574370997405</v>
      </c>
      <c r="Z108" s="2">
        <f t="shared" si="36"/>
        <v>4.785035744016203</v>
      </c>
      <c r="AA108" s="2">
        <f t="shared" si="37"/>
        <v>3.8898285986780392</v>
      </c>
      <c r="AB108" s="2" t="e">
        <f t="shared" si="38"/>
        <v>#DIV/0!</v>
      </c>
      <c r="AC108" s="2">
        <v>0</v>
      </c>
      <c r="AD108" s="2" t="e">
        <f t="shared" si="39"/>
        <v>#DIV/0!</v>
      </c>
      <c r="AE108" s="2" t="s">
        <v>134</v>
      </c>
      <c r="AF108" s="2">
        <f t="shared" si="40"/>
        <v>3.8878504672897196</v>
      </c>
      <c r="AG108" s="2">
        <f t="shared" si="41"/>
        <v>4.3921767890652302E-2</v>
      </c>
      <c r="AH108" s="2">
        <f t="shared" si="42"/>
        <v>0.81868167462376806</v>
      </c>
      <c r="AI108" s="2">
        <f t="shared" si="43"/>
        <v>373569702.40000004</v>
      </c>
      <c r="AJ108" s="2">
        <f t="shared" si="44"/>
        <v>10578324.48</v>
      </c>
      <c r="AK108" s="2">
        <f t="shared" si="45"/>
        <v>10.578324480000001</v>
      </c>
      <c r="AL108" s="2" t="s">
        <v>637</v>
      </c>
      <c r="AM108" s="2" t="s">
        <v>134</v>
      </c>
      <c r="AN108" s="2" t="s">
        <v>134</v>
      </c>
      <c r="AO108" s="2" t="s">
        <v>638</v>
      </c>
      <c r="AP108" s="2" t="s">
        <v>134</v>
      </c>
      <c r="AQ108" s="2" t="s">
        <v>134</v>
      </c>
      <c r="AR108" s="2" t="s">
        <v>134</v>
      </c>
      <c r="AS108" s="2">
        <v>0</v>
      </c>
      <c r="AT108" s="2" t="s">
        <v>134</v>
      </c>
      <c r="AU108" s="2" t="s">
        <v>134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 t="s">
        <v>142</v>
      </c>
    </row>
    <row r="109" spans="1:99" s="2" customFormat="1" x14ac:dyDescent="0.25">
      <c r="A109" s="2" t="s">
        <v>639</v>
      </c>
      <c r="C109" s="2" t="s">
        <v>640</v>
      </c>
      <c r="F109" s="2">
        <v>0</v>
      </c>
      <c r="G109" s="2">
        <v>65</v>
      </c>
      <c r="H109" s="2">
        <v>0</v>
      </c>
      <c r="I109" s="2">
        <v>0</v>
      </c>
      <c r="J109" s="2">
        <v>21905</v>
      </c>
      <c r="K109" s="2">
        <v>21905</v>
      </c>
      <c r="L109" s="2">
        <f t="shared" si="25"/>
        <v>954179609.5</v>
      </c>
      <c r="M109" s="2">
        <v>4381</v>
      </c>
      <c r="N109" s="2">
        <f t="shared" si="26"/>
        <v>190836360</v>
      </c>
      <c r="O109" s="2">
        <f t="shared" si="27"/>
        <v>6.8453125000000004</v>
      </c>
      <c r="P109" s="2">
        <f t="shared" si="28"/>
        <v>17729293.66</v>
      </c>
      <c r="Q109" s="2">
        <f t="shared" si="29"/>
        <v>17.72929366</v>
      </c>
      <c r="R109" s="2">
        <v>0</v>
      </c>
      <c r="S109" s="2">
        <f t="shared" si="30"/>
        <v>0</v>
      </c>
      <c r="T109" s="2">
        <f t="shared" si="31"/>
        <v>0</v>
      </c>
      <c r="U109" s="2">
        <f t="shared" si="32"/>
        <v>0</v>
      </c>
      <c r="V109" s="2">
        <v>308544.20847000001</v>
      </c>
      <c r="W109" s="2">
        <f t="shared" si="33"/>
        <v>94.044274741655997</v>
      </c>
      <c r="X109" s="2">
        <f t="shared" si="34"/>
        <v>58.436421818967183</v>
      </c>
      <c r="Y109" s="2">
        <f t="shared" si="35"/>
        <v>6.3005945898866313</v>
      </c>
      <c r="Z109" s="2">
        <f t="shared" si="36"/>
        <v>4.9999885215794304</v>
      </c>
      <c r="AA109" s="2">
        <f t="shared" si="37"/>
        <v>3.4806230501969262</v>
      </c>
      <c r="AB109" s="2" t="e">
        <f t="shared" si="38"/>
        <v>#DIV/0!</v>
      </c>
      <c r="AC109" s="2">
        <v>0</v>
      </c>
      <c r="AD109" s="2" t="e">
        <f t="shared" si="39"/>
        <v>#DIV/0!</v>
      </c>
      <c r="AE109" s="2">
        <v>50.790199999999999</v>
      </c>
      <c r="AF109" s="2">
        <f t="shared" si="40"/>
        <v>0</v>
      </c>
      <c r="AG109" s="2">
        <f t="shared" si="41"/>
        <v>3.2076272452240415E-2</v>
      </c>
      <c r="AH109" s="2">
        <f t="shared" si="42"/>
        <v>0.65616953659564803</v>
      </c>
      <c r="AI109" s="2">
        <f t="shared" si="43"/>
        <v>954179609.5</v>
      </c>
      <c r="AJ109" s="2">
        <f t="shared" si="44"/>
        <v>27019379.400000002</v>
      </c>
      <c r="AK109" s="2">
        <f t="shared" si="45"/>
        <v>27.019379400000002</v>
      </c>
      <c r="AL109" s="2" t="s">
        <v>391</v>
      </c>
      <c r="AM109" s="2" t="s">
        <v>134</v>
      </c>
      <c r="AN109" s="2" t="s">
        <v>134</v>
      </c>
      <c r="AO109" s="2" t="s">
        <v>392</v>
      </c>
      <c r="AP109" s="2" t="s">
        <v>393</v>
      </c>
      <c r="AQ109" s="2" t="s">
        <v>394</v>
      </c>
      <c r="AR109" s="2" t="s">
        <v>395</v>
      </c>
      <c r="AS109" s="2">
        <v>1</v>
      </c>
      <c r="AT109" s="2" t="s">
        <v>396</v>
      </c>
      <c r="AU109" s="2" t="s">
        <v>397</v>
      </c>
      <c r="AV109" s="2">
        <v>8</v>
      </c>
      <c r="AW109" s="5">
        <v>13</v>
      </c>
      <c r="AX109" s="5">
        <v>83</v>
      </c>
      <c r="AY109" s="5">
        <v>3</v>
      </c>
      <c r="AZ109" s="5">
        <v>1.8</v>
      </c>
      <c r="BA109" s="5">
        <v>4.5</v>
      </c>
      <c r="BB109" s="5">
        <v>0.8</v>
      </c>
      <c r="BC109" s="5">
        <v>0.7</v>
      </c>
      <c r="BD109" s="2">
        <v>0</v>
      </c>
      <c r="BE109" s="5">
        <v>0.2</v>
      </c>
      <c r="BF109" s="5">
        <v>19.899999999999999</v>
      </c>
      <c r="BG109" s="5">
        <v>20</v>
      </c>
      <c r="BH109" s="5">
        <v>39.9</v>
      </c>
      <c r="BI109" s="2">
        <v>0</v>
      </c>
      <c r="BJ109" s="2">
        <v>0</v>
      </c>
      <c r="BK109" s="5">
        <v>3.7</v>
      </c>
      <c r="BL109" s="5">
        <v>8.3000000000000007</v>
      </c>
      <c r="BM109" s="5">
        <v>0.1</v>
      </c>
      <c r="BN109" s="5">
        <v>0.1</v>
      </c>
      <c r="BO109" s="5">
        <v>9905</v>
      </c>
      <c r="BP109" s="5">
        <v>657</v>
      </c>
      <c r="BQ109" s="5">
        <v>125</v>
      </c>
      <c r="BR109" s="5">
        <v>8</v>
      </c>
      <c r="BS109" s="5">
        <v>0.2</v>
      </c>
      <c r="BT109" s="5">
        <v>0.01</v>
      </c>
      <c r="BU109" s="5">
        <v>12874</v>
      </c>
      <c r="BV109" s="5">
        <v>163</v>
      </c>
      <c r="BW109" s="5">
        <v>0.26</v>
      </c>
      <c r="BX109" s="5">
        <v>41038</v>
      </c>
      <c r="BY109" s="5">
        <v>1806</v>
      </c>
      <c r="BZ109" s="5">
        <v>519</v>
      </c>
      <c r="CA109" s="5">
        <v>23</v>
      </c>
      <c r="CB109" s="5">
        <v>0.92</v>
      </c>
      <c r="CC109" s="5">
        <v>0.04</v>
      </c>
      <c r="CD109" s="5">
        <v>6</v>
      </c>
      <c r="CE109" s="5">
        <v>16</v>
      </c>
      <c r="CF109" s="5">
        <v>4</v>
      </c>
      <c r="CG109" s="5">
        <v>9</v>
      </c>
      <c r="CH109" s="5">
        <v>48</v>
      </c>
      <c r="CI109" s="5">
        <v>37</v>
      </c>
      <c r="CJ109" s="5">
        <v>58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5">
        <v>5</v>
      </c>
      <c r="CR109" s="5">
        <v>17</v>
      </c>
      <c r="CS109" s="5">
        <v>0.38756000000000002</v>
      </c>
      <c r="CT109" s="5">
        <v>9.2929999999999999E-2</v>
      </c>
      <c r="CU109" s="2" t="s">
        <v>142</v>
      </c>
    </row>
    <row r="110" spans="1:99" s="2" customFormat="1" x14ac:dyDescent="0.25">
      <c r="A110" s="2" t="s">
        <v>417</v>
      </c>
      <c r="C110" s="2" t="s">
        <v>641</v>
      </c>
      <c r="F110" s="2">
        <v>0</v>
      </c>
      <c r="G110" s="2">
        <v>20</v>
      </c>
      <c r="H110" s="2">
        <v>0</v>
      </c>
      <c r="I110" s="2">
        <v>20400</v>
      </c>
      <c r="J110" s="2">
        <v>15400</v>
      </c>
      <c r="K110" s="2">
        <v>20400</v>
      </c>
      <c r="L110" s="2">
        <f t="shared" si="25"/>
        <v>888621960</v>
      </c>
      <c r="M110" s="2">
        <v>2990</v>
      </c>
      <c r="N110" s="2">
        <f t="shared" si="26"/>
        <v>130244400</v>
      </c>
      <c r="O110" s="2">
        <f t="shared" si="27"/>
        <v>4.671875</v>
      </c>
      <c r="P110" s="2">
        <f t="shared" si="28"/>
        <v>12100111.4</v>
      </c>
      <c r="Q110" s="2">
        <f t="shared" si="29"/>
        <v>12.100111400000001</v>
      </c>
      <c r="R110" s="2">
        <v>47</v>
      </c>
      <c r="S110" s="2">
        <f t="shared" si="30"/>
        <v>121.72953</v>
      </c>
      <c r="T110" s="2">
        <f t="shared" si="31"/>
        <v>30080</v>
      </c>
      <c r="U110" s="2">
        <f t="shared" si="32"/>
        <v>1310360000</v>
      </c>
      <c r="V110" s="2">
        <v>146059.36978000001</v>
      </c>
      <c r="W110" s="2">
        <f t="shared" si="33"/>
        <v>44.518895908944003</v>
      </c>
      <c r="X110" s="2">
        <f t="shared" si="34"/>
        <v>27.662768280113323</v>
      </c>
      <c r="Y110" s="2">
        <f t="shared" si="35"/>
        <v>3.6103108112796582</v>
      </c>
      <c r="Z110" s="2">
        <f t="shared" si="36"/>
        <v>6.8227268120548752</v>
      </c>
      <c r="AA110" s="2">
        <f t="shared" si="37"/>
        <v>2.3436435099755779</v>
      </c>
      <c r="AB110" s="2" t="e">
        <f t="shared" si="38"/>
        <v>#DIV/0!</v>
      </c>
      <c r="AC110" s="2">
        <v>0</v>
      </c>
      <c r="AD110" s="2" t="e">
        <f t="shared" si="39"/>
        <v>#DIV/0!</v>
      </c>
      <c r="AE110" s="2">
        <v>5.1593</v>
      </c>
      <c r="AF110" s="2">
        <f t="shared" si="40"/>
        <v>10.060200668896321</v>
      </c>
      <c r="AG110" s="2">
        <f t="shared" si="41"/>
        <v>5.2981457433737715E-2</v>
      </c>
      <c r="AH110" s="2">
        <f t="shared" si="42"/>
        <v>0.63699575143538567</v>
      </c>
      <c r="AI110" s="2">
        <f t="shared" si="43"/>
        <v>670822460</v>
      </c>
      <c r="AJ110" s="2">
        <f t="shared" si="44"/>
        <v>18995592</v>
      </c>
      <c r="AK110" s="2">
        <f t="shared" si="45"/>
        <v>18.995591999999998</v>
      </c>
      <c r="AL110" s="2" t="s">
        <v>419</v>
      </c>
      <c r="AM110" s="2" t="s">
        <v>420</v>
      </c>
      <c r="AN110" s="2" t="s">
        <v>421</v>
      </c>
      <c r="AO110" s="2" t="s">
        <v>422</v>
      </c>
      <c r="AP110" s="2" t="s">
        <v>423</v>
      </c>
      <c r="AQ110" s="2" t="s">
        <v>413</v>
      </c>
      <c r="AR110" s="2" t="s">
        <v>424</v>
      </c>
      <c r="AS110" s="2">
        <v>1</v>
      </c>
      <c r="AT110" s="2" t="s">
        <v>425</v>
      </c>
      <c r="AU110" s="2" t="s">
        <v>426</v>
      </c>
      <c r="AV110" s="2">
        <v>8</v>
      </c>
      <c r="AW110" s="5">
        <v>62</v>
      </c>
      <c r="AX110" s="5">
        <v>36</v>
      </c>
      <c r="AY110" s="5">
        <v>1</v>
      </c>
      <c r="AZ110" s="5">
        <v>19.899999999999999</v>
      </c>
      <c r="BA110" s="5">
        <v>1.6</v>
      </c>
      <c r="BB110" s="5">
        <v>0.1</v>
      </c>
      <c r="BC110" s="5">
        <v>0.3</v>
      </c>
      <c r="BD110" s="2">
        <v>0</v>
      </c>
      <c r="BE110" s="5">
        <v>0.1</v>
      </c>
      <c r="BF110" s="5">
        <v>20.399999999999999</v>
      </c>
      <c r="BG110" s="5">
        <v>22.3</v>
      </c>
      <c r="BH110" s="5">
        <v>33.700000000000003</v>
      </c>
      <c r="BI110" s="5">
        <v>0.2</v>
      </c>
      <c r="BJ110" s="2">
        <v>0</v>
      </c>
      <c r="BK110" s="5">
        <v>0.1</v>
      </c>
      <c r="BL110" s="5">
        <v>0.2</v>
      </c>
      <c r="BM110" s="2">
        <v>0</v>
      </c>
      <c r="BN110" s="5">
        <v>1</v>
      </c>
      <c r="BO110" s="5">
        <v>9560</v>
      </c>
      <c r="BP110" s="5">
        <v>558</v>
      </c>
      <c r="BQ110" s="5">
        <v>165</v>
      </c>
      <c r="BR110" s="5">
        <v>10</v>
      </c>
      <c r="BS110" s="5">
        <v>0.23</v>
      </c>
      <c r="BT110" s="5">
        <v>0.01</v>
      </c>
      <c r="BU110" s="5">
        <v>12314</v>
      </c>
      <c r="BV110" s="5">
        <v>212</v>
      </c>
      <c r="BW110" s="5">
        <v>0.28999999999999998</v>
      </c>
      <c r="BX110" s="5">
        <v>2337</v>
      </c>
      <c r="BY110" s="5">
        <v>23</v>
      </c>
      <c r="BZ110" s="5">
        <v>40</v>
      </c>
      <c r="CA110" s="2">
        <v>0</v>
      </c>
      <c r="CB110" s="5">
        <v>0.56000000000000005</v>
      </c>
      <c r="CC110" s="5">
        <v>0.01</v>
      </c>
      <c r="CD110" s="5">
        <v>6</v>
      </c>
      <c r="CE110" s="5">
        <v>10</v>
      </c>
      <c r="CF110" s="2">
        <v>0</v>
      </c>
      <c r="CG110" s="5">
        <v>1</v>
      </c>
      <c r="CH110" s="5">
        <v>54</v>
      </c>
      <c r="CI110" s="5">
        <v>38</v>
      </c>
      <c r="CJ110" s="5">
        <v>83</v>
      </c>
      <c r="CK110" s="5">
        <v>2</v>
      </c>
      <c r="CL110" s="5">
        <v>5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5">
        <v>8.48E-2</v>
      </c>
      <c r="CT110" s="2">
        <v>0</v>
      </c>
      <c r="CU110" s="2" t="s">
        <v>142</v>
      </c>
    </row>
    <row r="111" spans="1:99" s="2" customFormat="1" x14ac:dyDescent="0.25">
      <c r="A111" s="2" t="s">
        <v>642</v>
      </c>
      <c r="C111" s="2" t="s">
        <v>643</v>
      </c>
      <c r="F111" s="2">
        <v>0</v>
      </c>
      <c r="G111" s="2">
        <v>9</v>
      </c>
      <c r="H111" s="2">
        <v>0</v>
      </c>
      <c r="I111" s="2">
        <v>1470</v>
      </c>
      <c r="J111" s="2">
        <v>740</v>
      </c>
      <c r="K111" s="2">
        <v>1470</v>
      </c>
      <c r="L111" s="2">
        <f t="shared" si="25"/>
        <v>64033053</v>
      </c>
      <c r="M111" s="2">
        <v>349</v>
      </c>
      <c r="N111" s="2">
        <f t="shared" si="26"/>
        <v>15202440</v>
      </c>
      <c r="O111" s="2">
        <f t="shared" si="27"/>
        <v>0.54531249999999998</v>
      </c>
      <c r="P111" s="2">
        <f t="shared" si="28"/>
        <v>1412354.1400000001</v>
      </c>
      <c r="Q111" s="2">
        <f t="shared" si="29"/>
        <v>1.4123541400000001</v>
      </c>
      <c r="R111" s="2">
        <v>0</v>
      </c>
      <c r="S111" s="2">
        <f t="shared" si="30"/>
        <v>0</v>
      </c>
      <c r="T111" s="2">
        <f t="shared" si="31"/>
        <v>0</v>
      </c>
      <c r="U111" s="2">
        <f t="shared" si="32"/>
        <v>0</v>
      </c>
      <c r="W111" s="2">
        <f t="shared" si="33"/>
        <v>0</v>
      </c>
      <c r="X111" s="2">
        <f t="shared" si="34"/>
        <v>0</v>
      </c>
      <c r="Y111" s="2">
        <f t="shared" si="35"/>
        <v>0</v>
      </c>
      <c r="Z111" s="2">
        <f t="shared" si="36"/>
        <v>4.2120247144537322</v>
      </c>
      <c r="AA111" s="2">
        <f t="shared" si="37"/>
        <v>0</v>
      </c>
      <c r="AB111" s="2" t="e">
        <f t="shared" si="38"/>
        <v>#DIV/0!</v>
      </c>
      <c r="AC111" s="2">
        <v>0</v>
      </c>
      <c r="AD111" s="2" t="e">
        <f t="shared" si="39"/>
        <v>#DIV/0!</v>
      </c>
      <c r="AE111" s="2" t="s">
        <v>134</v>
      </c>
      <c r="AF111" s="2">
        <f t="shared" si="40"/>
        <v>0</v>
      </c>
      <c r="AG111" s="2">
        <f t="shared" si="41"/>
        <v>9.5736977042452293E-2</v>
      </c>
      <c r="AH111" s="2">
        <f t="shared" si="42"/>
        <v>1.5473187045397376</v>
      </c>
      <c r="AI111" s="2">
        <f t="shared" si="43"/>
        <v>32234326</v>
      </c>
      <c r="AJ111" s="2">
        <f t="shared" si="44"/>
        <v>912775.20000000007</v>
      </c>
      <c r="AK111" s="2">
        <f t="shared" si="45"/>
        <v>0.91277520000000012</v>
      </c>
      <c r="AL111" s="2" t="s">
        <v>134</v>
      </c>
      <c r="AM111" s="2" t="s">
        <v>134</v>
      </c>
      <c r="AN111" s="2" t="s">
        <v>134</v>
      </c>
      <c r="AO111" s="2" t="s">
        <v>134</v>
      </c>
      <c r="AP111" s="2" t="s">
        <v>134</v>
      </c>
      <c r="AQ111" s="2" t="s">
        <v>134</v>
      </c>
      <c r="AR111" s="2" t="s">
        <v>134</v>
      </c>
      <c r="AS111" s="2">
        <v>0</v>
      </c>
      <c r="AT111" s="2" t="s">
        <v>134</v>
      </c>
      <c r="AU111" s="2" t="s">
        <v>134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 t="s">
        <v>142</v>
      </c>
    </row>
    <row r="112" spans="1:99" s="2" customFormat="1" x14ac:dyDescent="0.25">
      <c r="A112" s="2" t="s">
        <v>644</v>
      </c>
      <c r="B112" s="2" t="s">
        <v>645</v>
      </c>
      <c r="C112" s="2" t="s">
        <v>646</v>
      </c>
      <c r="F112" s="2">
        <v>0</v>
      </c>
      <c r="G112" s="2">
        <v>18</v>
      </c>
      <c r="H112" s="2">
        <v>0</v>
      </c>
      <c r="I112" s="2">
        <v>9412</v>
      </c>
      <c r="J112" s="2">
        <v>7560</v>
      </c>
      <c r="K112" s="2">
        <v>9412</v>
      </c>
      <c r="L112" s="2">
        <f t="shared" si="25"/>
        <v>409985778.80000001</v>
      </c>
      <c r="M112" s="2">
        <v>1305</v>
      </c>
      <c r="N112" s="2">
        <f t="shared" si="26"/>
        <v>56845800</v>
      </c>
      <c r="O112" s="2">
        <f t="shared" si="27"/>
        <v>2.0390625</v>
      </c>
      <c r="P112" s="2">
        <f t="shared" si="28"/>
        <v>5281152.3</v>
      </c>
      <c r="Q112" s="2">
        <f t="shared" si="29"/>
        <v>5.2811523000000005</v>
      </c>
      <c r="R112" s="2">
        <v>32</v>
      </c>
      <c r="S112" s="2">
        <f t="shared" si="30"/>
        <v>82.879679999999993</v>
      </c>
      <c r="T112" s="2">
        <f t="shared" si="31"/>
        <v>20480</v>
      </c>
      <c r="U112" s="2">
        <f t="shared" si="32"/>
        <v>892160000</v>
      </c>
      <c r="W112" s="2">
        <f t="shared" si="33"/>
        <v>0</v>
      </c>
      <c r="X112" s="2">
        <f t="shared" si="34"/>
        <v>0</v>
      </c>
      <c r="Y112" s="2">
        <f t="shared" si="35"/>
        <v>0</v>
      </c>
      <c r="Z112" s="2">
        <f t="shared" si="36"/>
        <v>7.2122439793265292</v>
      </c>
      <c r="AA112" s="2">
        <f t="shared" si="37"/>
        <v>0</v>
      </c>
      <c r="AB112" s="2" t="e">
        <f t="shared" si="38"/>
        <v>#DIV/0!</v>
      </c>
      <c r="AC112" s="2">
        <v>0</v>
      </c>
      <c r="AD112" s="2" t="e">
        <f t="shared" si="39"/>
        <v>#DIV/0!</v>
      </c>
      <c r="AE112" s="2" t="s">
        <v>134</v>
      </c>
      <c r="AF112" s="2">
        <f t="shared" si="40"/>
        <v>15.693486590038313</v>
      </c>
      <c r="AG112" s="2">
        <f t="shared" si="41"/>
        <v>8.4774779122524527E-2</v>
      </c>
      <c r="AH112" s="2">
        <f t="shared" si="42"/>
        <v>0.56633680241886286</v>
      </c>
      <c r="AI112" s="2">
        <f t="shared" si="43"/>
        <v>329312844</v>
      </c>
      <c r="AJ112" s="2">
        <f t="shared" si="44"/>
        <v>9325108.8000000007</v>
      </c>
      <c r="AK112" s="2">
        <f t="shared" si="45"/>
        <v>9.3251088000000006</v>
      </c>
      <c r="AL112" s="2" t="s">
        <v>134</v>
      </c>
      <c r="AM112" s="2" t="s">
        <v>134</v>
      </c>
      <c r="AN112" s="2" t="s">
        <v>134</v>
      </c>
      <c r="AO112" s="2" t="s">
        <v>134</v>
      </c>
      <c r="AP112" s="2" t="s">
        <v>134</v>
      </c>
      <c r="AQ112" s="2" t="s">
        <v>134</v>
      </c>
      <c r="AR112" s="2" t="s">
        <v>134</v>
      </c>
      <c r="AS112" s="2">
        <v>0</v>
      </c>
      <c r="AT112" s="2" t="s">
        <v>134</v>
      </c>
      <c r="AU112" s="2" t="s">
        <v>134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 t="s">
        <v>142</v>
      </c>
    </row>
    <row r="113" spans="1:99" s="2" customFormat="1" x14ac:dyDescent="0.25">
      <c r="A113" s="2" t="s">
        <v>647</v>
      </c>
      <c r="C113" s="2" t="s">
        <v>648</v>
      </c>
      <c r="F113" s="2">
        <v>0</v>
      </c>
      <c r="G113" s="2">
        <v>7</v>
      </c>
      <c r="H113" s="2">
        <v>0</v>
      </c>
      <c r="I113" s="2">
        <v>735</v>
      </c>
      <c r="J113" s="2">
        <v>515</v>
      </c>
      <c r="K113" s="2">
        <v>735</v>
      </c>
      <c r="L113" s="2">
        <f t="shared" si="25"/>
        <v>32016526.5</v>
      </c>
      <c r="M113" s="2">
        <v>283</v>
      </c>
      <c r="N113" s="2">
        <f t="shared" si="26"/>
        <v>12327480</v>
      </c>
      <c r="O113" s="2">
        <f t="shared" si="27"/>
        <v>0.44218750000000001</v>
      </c>
      <c r="P113" s="2">
        <f t="shared" si="28"/>
        <v>1145261.3800000001</v>
      </c>
      <c r="Q113" s="2">
        <f t="shared" si="29"/>
        <v>1.14526138</v>
      </c>
      <c r="R113" s="2">
        <v>0</v>
      </c>
      <c r="S113" s="2">
        <f t="shared" si="30"/>
        <v>0</v>
      </c>
      <c r="T113" s="2">
        <f t="shared" si="31"/>
        <v>0</v>
      </c>
      <c r="U113" s="2">
        <f t="shared" si="32"/>
        <v>0</v>
      </c>
      <c r="V113" s="2">
        <v>26729.987719000001</v>
      </c>
      <c r="W113" s="2">
        <f t="shared" si="33"/>
        <v>8.1473002567511994</v>
      </c>
      <c r="X113" s="2">
        <f t="shared" si="34"/>
        <v>5.0624992940522864</v>
      </c>
      <c r="Y113" s="2">
        <f t="shared" si="35"/>
        <v>2.1476143891279245</v>
      </c>
      <c r="Z113" s="2">
        <f t="shared" si="36"/>
        <v>2.5971671825871954</v>
      </c>
      <c r="AA113" s="2">
        <f t="shared" si="37"/>
        <v>12.825502236392985</v>
      </c>
      <c r="AB113" s="2" t="e">
        <f t="shared" si="38"/>
        <v>#DIV/0!</v>
      </c>
      <c r="AC113" s="2">
        <v>0</v>
      </c>
      <c r="AD113" s="2" t="e">
        <f t="shared" si="39"/>
        <v>#DIV/0!</v>
      </c>
      <c r="AE113" s="2" t="s">
        <v>134</v>
      </c>
      <c r="AF113" s="2">
        <f t="shared" si="40"/>
        <v>0</v>
      </c>
      <c r="AG113" s="2">
        <f t="shared" si="41"/>
        <v>6.5555359251400297E-2</v>
      </c>
      <c r="AH113" s="2">
        <f t="shared" si="42"/>
        <v>1.8028735811317325</v>
      </c>
      <c r="AI113" s="2">
        <f t="shared" si="43"/>
        <v>22433348.5</v>
      </c>
      <c r="AJ113" s="2">
        <f t="shared" si="44"/>
        <v>635242.19999999995</v>
      </c>
      <c r="AK113" s="2">
        <f t="shared" si="45"/>
        <v>0.63524219999999998</v>
      </c>
      <c r="AL113" s="2" t="s">
        <v>649</v>
      </c>
      <c r="AM113" s="2" t="s">
        <v>134</v>
      </c>
      <c r="AN113" s="2" t="s">
        <v>647</v>
      </c>
      <c r="AO113" s="2" t="s">
        <v>650</v>
      </c>
      <c r="AP113" s="2" t="s">
        <v>134</v>
      </c>
      <c r="AQ113" s="2" t="s">
        <v>134</v>
      </c>
      <c r="AR113" s="2" t="s">
        <v>134</v>
      </c>
      <c r="AS113" s="2">
        <v>0</v>
      </c>
      <c r="AT113" s="2" t="s">
        <v>134</v>
      </c>
      <c r="AU113" s="2" t="s">
        <v>134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 t="s">
        <v>142</v>
      </c>
    </row>
    <row r="114" spans="1:99" s="2" customFormat="1" x14ac:dyDescent="0.25">
      <c r="A114" s="2" t="s">
        <v>651</v>
      </c>
      <c r="C114" s="2" t="s">
        <v>652</v>
      </c>
      <c r="F114" s="2">
        <v>0</v>
      </c>
      <c r="G114" s="2">
        <v>10</v>
      </c>
      <c r="H114" s="2">
        <v>0</v>
      </c>
      <c r="I114" s="2">
        <v>1100</v>
      </c>
      <c r="J114" s="2">
        <v>990</v>
      </c>
      <c r="K114" s="2">
        <v>1100</v>
      </c>
      <c r="L114" s="2">
        <f t="shared" si="25"/>
        <v>47915890</v>
      </c>
      <c r="M114" s="2">
        <v>255</v>
      </c>
      <c r="N114" s="2">
        <f t="shared" si="26"/>
        <v>11107800</v>
      </c>
      <c r="O114" s="2">
        <f t="shared" si="27"/>
        <v>0.3984375</v>
      </c>
      <c r="P114" s="2">
        <f t="shared" si="28"/>
        <v>1031949.3</v>
      </c>
      <c r="Q114" s="2">
        <f t="shared" si="29"/>
        <v>1.0319493</v>
      </c>
      <c r="R114" s="2">
        <v>0</v>
      </c>
      <c r="S114" s="2">
        <f t="shared" si="30"/>
        <v>0</v>
      </c>
      <c r="T114" s="2">
        <f t="shared" si="31"/>
        <v>0</v>
      </c>
      <c r="U114" s="2">
        <f t="shared" si="32"/>
        <v>0</v>
      </c>
      <c r="W114" s="2">
        <f t="shared" si="33"/>
        <v>0</v>
      </c>
      <c r="X114" s="2">
        <f t="shared" si="34"/>
        <v>0</v>
      </c>
      <c r="Y114" s="2">
        <f t="shared" si="35"/>
        <v>0</v>
      </c>
      <c r="Z114" s="2">
        <f t="shared" si="36"/>
        <v>4.3137155872449986</v>
      </c>
      <c r="AA114" s="2">
        <f t="shared" si="37"/>
        <v>0</v>
      </c>
      <c r="AB114" s="2" t="e">
        <f t="shared" si="38"/>
        <v>#DIV/0!</v>
      </c>
      <c r="AC114" s="2">
        <v>0</v>
      </c>
      <c r="AD114" s="2" t="e">
        <f t="shared" si="39"/>
        <v>#DIV/0!</v>
      </c>
      <c r="AE114" s="2" t="s">
        <v>134</v>
      </c>
      <c r="AF114" s="2">
        <f t="shared" si="40"/>
        <v>0</v>
      </c>
      <c r="AG114" s="2">
        <f t="shared" si="41"/>
        <v>0.11470515350125197</v>
      </c>
      <c r="AH114" s="2">
        <f t="shared" si="42"/>
        <v>0.84506682743378925</v>
      </c>
      <c r="AI114" s="2">
        <f t="shared" si="43"/>
        <v>43124301</v>
      </c>
      <c r="AJ114" s="2">
        <f t="shared" si="44"/>
        <v>1221145.2</v>
      </c>
      <c r="AK114" s="2">
        <f t="shared" si="45"/>
        <v>1.2211452</v>
      </c>
      <c r="AL114" s="2" t="s">
        <v>134</v>
      </c>
      <c r="AM114" s="2" t="s">
        <v>134</v>
      </c>
      <c r="AN114" s="2" t="s">
        <v>134</v>
      </c>
      <c r="AO114" s="2" t="s">
        <v>134</v>
      </c>
      <c r="AP114" s="2" t="s">
        <v>134</v>
      </c>
      <c r="AQ114" s="2" t="s">
        <v>134</v>
      </c>
      <c r="AR114" s="2" t="s">
        <v>134</v>
      </c>
      <c r="AS114" s="2">
        <v>0</v>
      </c>
      <c r="AT114" s="2" t="s">
        <v>134</v>
      </c>
      <c r="AU114" s="2" t="s">
        <v>134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 t="s">
        <v>142</v>
      </c>
    </row>
    <row r="115" spans="1:99" s="2" customFormat="1" x14ac:dyDescent="0.25">
      <c r="A115" s="2" t="s">
        <v>653</v>
      </c>
      <c r="B115" s="2" t="s">
        <v>654</v>
      </c>
      <c r="C115" s="2" t="s">
        <v>655</v>
      </c>
      <c r="F115" s="2">
        <v>0</v>
      </c>
      <c r="G115" s="2">
        <v>7</v>
      </c>
      <c r="H115" s="2">
        <v>0</v>
      </c>
      <c r="I115" s="2">
        <v>5880</v>
      </c>
      <c r="J115" s="2">
        <v>3900</v>
      </c>
      <c r="K115" s="2">
        <v>5880</v>
      </c>
      <c r="L115" s="2">
        <f t="shared" si="25"/>
        <v>256132212</v>
      </c>
      <c r="M115" s="2">
        <v>577</v>
      </c>
      <c r="N115" s="2">
        <f t="shared" si="26"/>
        <v>25134120</v>
      </c>
      <c r="O115" s="2">
        <f t="shared" si="27"/>
        <v>0.90156250000000004</v>
      </c>
      <c r="P115" s="2">
        <f t="shared" si="28"/>
        <v>2335038.2200000002</v>
      </c>
      <c r="Q115" s="2">
        <f t="shared" si="29"/>
        <v>2.3350382199999999</v>
      </c>
      <c r="R115" s="2">
        <v>0</v>
      </c>
      <c r="S115" s="2">
        <f t="shared" si="30"/>
        <v>0</v>
      </c>
      <c r="T115" s="2">
        <f t="shared" si="31"/>
        <v>0</v>
      </c>
      <c r="U115" s="2">
        <f t="shared" si="32"/>
        <v>0</v>
      </c>
      <c r="V115" s="2">
        <v>30451.625005999998</v>
      </c>
      <c r="W115" s="2">
        <f t="shared" si="33"/>
        <v>9.2816553018287991</v>
      </c>
      <c r="X115" s="2">
        <f t="shared" si="34"/>
        <v>5.7673550663863642</v>
      </c>
      <c r="Y115" s="2">
        <f t="shared" si="35"/>
        <v>1.7134574736413373</v>
      </c>
      <c r="Z115" s="2">
        <f t="shared" si="36"/>
        <v>10.190617853340399</v>
      </c>
      <c r="AA115" s="2">
        <f t="shared" si="37"/>
        <v>1.9294286213424932</v>
      </c>
      <c r="AB115" s="2" t="e">
        <f t="shared" si="38"/>
        <v>#DIV/0!</v>
      </c>
      <c r="AC115" s="2">
        <v>0</v>
      </c>
      <c r="AD115" s="2" t="e">
        <f t="shared" si="39"/>
        <v>#DIV/0!</v>
      </c>
      <c r="AE115" s="2" t="s">
        <v>134</v>
      </c>
      <c r="AF115" s="2">
        <f t="shared" si="40"/>
        <v>0</v>
      </c>
      <c r="AG115" s="2">
        <f t="shared" si="41"/>
        <v>0.1801416441661513</v>
      </c>
      <c r="AH115" s="2">
        <f t="shared" si="42"/>
        <v>0.48539720848165252</v>
      </c>
      <c r="AI115" s="2">
        <f t="shared" si="43"/>
        <v>169883610</v>
      </c>
      <c r="AJ115" s="2">
        <f t="shared" si="44"/>
        <v>4810572</v>
      </c>
      <c r="AK115" s="2">
        <f t="shared" si="45"/>
        <v>4.8105719999999996</v>
      </c>
      <c r="AL115" s="2" t="s">
        <v>656</v>
      </c>
      <c r="AM115" s="2" t="s">
        <v>134</v>
      </c>
      <c r="AN115" s="2" t="s">
        <v>653</v>
      </c>
      <c r="AO115" s="2" t="s">
        <v>657</v>
      </c>
      <c r="AP115" s="2" t="s">
        <v>134</v>
      </c>
      <c r="AQ115" s="2" t="s">
        <v>134</v>
      </c>
      <c r="AR115" s="2" t="s">
        <v>134</v>
      </c>
      <c r="AS115" s="2">
        <v>0</v>
      </c>
      <c r="AT115" s="2" t="s">
        <v>134</v>
      </c>
      <c r="AU115" s="2" t="s">
        <v>134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 t="s">
        <v>142</v>
      </c>
    </row>
    <row r="116" spans="1:99" s="2" customFormat="1" x14ac:dyDescent="0.25">
      <c r="A116" s="2" t="s">
        <v>658</v>
      </c>
      <c r="C116" s="2" t="s">
        <v>659</v>
      </c>
      <c r="F116" s="2">
        <v>0</v>
      </c>
      <c r="G116" s="2">
        <v>20</v>
      </c>
      <c r="H116" s="2">
        <v>0</v>
      </c>
      <c r="I116" s="2">
        <v>1580</v>
      </c>
      <c r="J116" s="2">
        <v>1350</v>
      </c>
      <c r="K116" s="2">
        <v>1580</v>
      </c>
      <c r="L116" s="2">
        <f t="shared" si="25"/>
        <v>68824642</v>
      </c>
      <c r="M116" s="2">
        <v>564</v>
      </c>
      <c r="N116" s="2">
        <f t="shared" si="26"/>
        <v>24567840</v>
      </c>
      <c r="O116" s="2">
        <f t="shared" si="27"/>
        <v>0.88125000000000009</v>
      </c>
      <c r="P116" s="2">
        <f t="shared" si="28"/>
        <v>2282429.04</v>
      </c>
      <c r="Q116" s="2">
        <f t="shared" si="29"/>
        <v>2.2824290400000002</v>
      </c>
      <c r="R116" s="2">
        <v>0</v>
      </c>
      <c r="S116" s="2">
        <f t="shared" si="30"/>
        <v>0</v>
      </c>
      <c r="T116" s="2">
        <f t="shared" si="31"/>
        <v>0</v>
      </c>
      <c r="U116" s="2">
        <f t="shared" si="32"/>
        <v>0</v>
      </c>
      <c r="W116" s="2">
        <f t="shared" si="33"/>
        <v>0</v>
      </c>
      <c r="X116" s="2">
        <f t="shared" si="34"/>
        <v>0</v>
      </c>
      <c r="Y116" s="2">
        <f t="shared" si="35"/>
        <v>0</v>
      </c>
      <c r="Z116" s="2">
        <f t="shared" si="36"/>
        <v>2.8014120085445038</v>
      </c>
      <c r="AA116" s="2">
        <f t="shared" si="37"/>
        <v>0</v>
      </c>
      <c r="AB116" s="2" t="e">
        <f t="shared" si="38"/>
        <v>#DIV/0!</v>
      </c>
      <c r="AC116" s="2">
        <v>0</v>
      </c>
      <c r="AD116" s="2" t="e">
        <f t="shared" si="39"/>
        <v>#DIV/0!</v>
      </c>
      <c r="AE116" s="2" t="s">
        <v>134</v>
      </c>
      <c r="AF116" s="2">
        <f t="shared" si="40"/>
        <v>0</v>
      </c>
      <c r="AG116" s="2">
        <f t="shared" si="41"/>
        <v>5.0088606202295057E-2</v>
      </c>
      <c r="AH116" s="2">
        <f t="shared" si="42"/>
        <v>1.3706652542220206</v>
      </c>
      <c r="AI116" s="2">
        <f t="shared" si="43"/>
        <v>58805865</v>
      </c>
      <c r="AJ116" s="2">
        <f t="shared" si="44"/>
        <v>1665198</v>
      </c>
      <c r="AK116" s="2">
        <f t="shared" si="45"/>
        <v>1.665198</v>
      </c>
      <c r="AL116" s="2" t="s">
        <v>134</v>
      </c>
      <c r="AM116" s="2" t="s">
        <v>134</v>
      </c>
      <c r="AN116" s="2" t="s">
        <v>134</v>
      </c>
      <c r="AO116" s="2" t="s">
        <v>134</v>
      </c>
      <c r="AP116" s="2" t="s">
        <v>134</v>
      </c>
      <c r="AQ116" s="2" t="s">
        <v>134</v>
      </c>
      <c r="AR116" s="2" t="s">
        <v>134</v>
      </c>
      <c r="AS116" s="2">
        <v>0</v>
      </c>
      <c r="AT116" s="2" t="s">
        <v>134</v>
      </c>
      <c r="AU116" s="2" t="s">
        <v>134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 t="s">
        <v>142</v>
      </c>
    </row>
    <row r="117" spans="1:99" s="2" customFormat="1" x14ac:dyDescent="0.25">
      <c r="A117" s="2" t="s">
        <v>660</v>
      </c>
      <c r="C117" s="2" t="s">
        <v>661</v>
      </c>
      <c r="F117" s="2">
        <v>0</v>
      </c>
      <c r="G117" s="2">
        <v>12</v>
      </c>
      <c r="H117" s="2">
        <v>0</v>
      </c>
      <c r="I117" s="2">
        <v>8230</v>
      </c>
      <c r="J117" s="2">
        <v>7124</v>
      </c>
      <c r="K117" s="2">
        <v>8230</v>
      </c>
      <c r="L117" s="2">
        <f t="shared" si="25"/>
        <v>358497977</v>
      </c>
      <c r="M117" s="2">
        <v>1819</v>
      </c>
      <c r="N117" s="2">
        <f t="shared" si="26"/>
        <v>79235640</v>
      </c>
      <c r="O117" s="2">
        <f t="shared" si="27"/>
        <v>2.8421875000000001</v>
      </c>
      <c r="P117" s="2">
        <f t="shared" si="28"/>
        <v>7361238.3399999999</v>
      </c>
      <c r="Q117" s="2">
        <f t="shared" si="29"/>
        <v>7.3612383400000008</v>
      </c>
      <c r="R117" s="2">
        <v>0</v>
      </c>
      <c r="S117" s="2">
        <f t="shared" si="30"/>
        <v>0</v>
      </c>
      <c r="T117" s="2">
        <f t="shared" si="31"/>
        <v>0</v>
      </c>
      <c r="U117" s="2">
        <f t="shared" si="32"/>
        <v>0</v>
      </c>
      <c r="V117" s="2">
        <v>115129.10232000001</v>
      </c>
      <c r="W117" s="2">
        <f t="shared" si="33"/>
        <v>35.091350387135996</v>
      </c>
      <c r="X117" s="2">
        <f t="shared" si="34"/>
        <v>21.804761204794083</v>
      </c>
      <c r="Y117" s="2">
        <f t="shared" si="35"/>
        <v>3.6485435335469663</v>
      </c>
      <c r="Z117" s="2">
        <f t="shared" si="36"/>
        <v>4.5244536044638499</v>
      </c>
      <c r="AA117" s="2">
        <f t="shared" si="37"/>
        <v>3.9934114441337116</v>
      </c>
      <c r="AB117" s="2" t="e">
        <f t="shared" si="38"/>
        <v>#DIV/0!</v>
      </c>
      <c r="AC117" s="2">
        <v>0</v>
      </c>
      <c r="AD117" s="2" t="e">
        <f t="shared" si="39"/>
        <v>#DIV/0!</v>
      </c>
      <c r="AE117" s="2">
        <v>17.341000000000001</v>
      </c>
      <c r="AF117" s="2">
        <f t="shared" si="40"/>
        <v>0</v>
      </c>
      <c r="AG117" s="2">
        <f t="shared" si="41"/>
        <v>4.504548865673149E-2</v>
      </c>
      <c r="AH117" s="2">
        <f t="shared" si="42"/>
        <v>0.83771223123770633</v>
      </c>
      <c r="AI117" s="2">
        <f t="shared" si="43"/>
        <v>310320727.60000002</v>
      </c>
      <c r="AJ117" s="2">
        <f t="shared" si="44"/>
        <v>8787311.5199999996</v>
      </c>
      <c r="AK117" s="2">
        <f t="shared" si="45"/>
        <v>8.7873115199999994</v>
      </c>
      <c r="AL117" s="2" t="s">
        <v>662</v>
      </c>
      <c r="AM117" s="2" t="s">
        <v>134</v>
      </c>
      <c r="AN117" s="2" t="s">
        <v>660</v>
      </c>
      <c r="AO117" s="2" t="s">
        <v>663</v>
      </c>
      <c r="AP117" s="2" t="s">
        <v>664</v>
      </c>
      <c r="AQ117" s="2" t="s">
        <v>252</v>
      </c>
      <c r="AR117" s="2" t="s">
        <v>665</v>
      </c>
      <c r="AS117" s="2">
        <v>1</v>
      </c>
      <c r="AT117" s="2" t="s">
        <v>666</v>
      </c>
      <c r="AU117" s="2" t="s">
        <v>667</v>
      </c>
      <c r="AV117" s="2">
        <v>8</v>
      </c>
      <c r="AW117" s="5">
        <v>0</v>
      </c>
      <c r="AX117" s="5">
        <v>100</v>
      </c>
      <c r="AY117" s="2">
        <v>0</v>
      </c>
      <c r="AZ117" s="5">
        <v>2.6</v>
      </c>
      <c r="BA117" s="5">
        <v>2.1</v>
      </c>
      <c r="BB117" s="2">
        <v>0</v>
      </c>
      <c r="BC117" s="2">
        <v>0</v>
      </c>
      <c r="BD117" s="2">
        <v>0</v>
      </c>
      <c r="BE117" s="5">
        <v>0.1</v>
      </c>
      <c r="BF117" s="5">
        <v>20.8</v>
      </c>
      <c r="BG117" s="5">
        <v>41.8</v>
      </c>
      <c r="BH117" s="5">
        <v>22.1</v>
      </c>
      <c r="BI117" s="5">
        <v>1.3</v>
      </c>
      <c r="BJ117" s="2">
        <v>0</v>
      </c>
      <c r="BK117" s="2">
        <v>0</v>
      </c>
      <c r="BL117" s="5">
        <v>0.1</v>
      </c>
      <c r="BM117" s="2">
        <v>0</v>
      </c>
      <c r="BN117" s="5">
        <v>9.1</v>
      </c>
      <c r="BO117" s="5">
        <v>9313</v>
      </c>
      <c r="BP117" s="5">
        <v>601</v>
      </c>
      <c r="BQ117" s="5">
        <v>128</v>
      </c>
      <c r="BR117" s="5">
        <v>8</v>
      </c>
      <c r="BS117" s="5">
        <v>0.21</v>
      </c>
      <c r="BT117" s="5">
        <v>0.01</v>
      </c>
      <c r="BU117" s="5">
        <v>12473</v>
      </c>
      <c r="BV117" s="5">
        <v>171</v>
      </c>
      <c r="BW117" s="5">
        <v>0.28999999999999998</v>
      </c>
      <c r="BX117" s="5">
        <v>44626</v>
      </c>
      <c r="BY117" s="5">
        <v>2787</v>
      </c>
      <c r="BZ117" s="5">
        <v>611</v>
      </c>
      <c r="CA117" s="5">
        <v>38</v>
      </c>
      <c r="CB117" s="5">
        <v>2.92</v>
      </c>
      <c r="CC117" s="5">
        <v>0.19</v>
      </c>
      <c r="CD117" s="2">
        <v>0</v>
      </c>
      <c r="CE117" s="2">
        <v>0</v>
      </c>
      <c r="CF117" s="2">
        <v>0</v>
      </c>
      <c r="CG117" s="2">
        <v>0</v>
      </c>
      <c r="CH117" s="5">
        <v>47</v>
      </c>
      <c r="CI117" s="5">
        <v>37</v>
      </c>
      <c r="CJ117" s="5">
        <v>65</v>
      </c>
      <c r="CK117" s="5">
        <v>15</v>
      </c>
      <c r="CL117" s="5">
        <v>33</v>
      </c>
      <c r="CM117" s="5">
        <v>1</v>
      </c>
      <c r="CN117" s="5">
        <v>1</v>
      </c>
      <c r="CO117" s="2">
        <v>0</v>
      </c>
      <c r="CP117" s="2">
        <v>0</v>
      </c>
      <c r="CQ117" s="2">
        <v>0</v>
      </c>
      <c r="CR117" s="2">
        <v>0</v>
      </c>
      <c r="CS117" s="5">
        <v>0.28128999999999998</v>
      </c>
      <c r="CT117" s="5">
        <v>6.0310000000000002E-2</v>
      </c>
      <c r="CU117" s="2" t="s">
        <v>142</v>
      </c>
    </row>
    <row r="118" spans="1:99" s="2" customFormat="1" x14ac:dyDescent="0.25">
      <c r="A118" s="2" t="s">
        <v>405</v>
      </c>
      <c r="B118" s="2" t="s">
        <v>668</v>
      </c>
      <c r="C118" s="2" t="s">
        <v>669</v>
      </c>
      <c r="F118" s="2">
        <v>0</v>
      </c>
      <c r="G118" s="2">
        <v>15</v>
      </c>
      <c r="H118" s="2">
        <v>0</v>
      </c>
      <c r="I118" s="2">
        <v>1541</v>
      </c>
      <c r="J118" s="2">
        <v>24</v>
      </c>
      <c r="K118" s="2">
        <v>1541</v>
      </c>
      <c r="L118" s="2">
        <f t="shared" si="25"/>
        <v>67125805.900000006</v>
      </c>
      <c r="M118" s="2">
        <v>339</v>
      </c>
      <c r="N118" s="2">
        <f t="shared" si="26"/>
        <v>14766840</v>
      </c>
      <c r="O118" s="2">
        <f t="shared" si="27"/>
        <v>0.52968749999999998</v>
      </c>
      <c r="P118" s="2">
        <f t="shared" si="28"/>
        <v>1371885.54</v>
      </c>
      <c r="Q118" s="2">
        <f t="shared" si="29"/>
        <v>1.3718855400000001</v>
      </c>
      <c r="R118" s="2">
        <v>0</v>
      </c>
      <c r="S118" s="2">
        <f t="shared" si="30"/>
        <v>0</v>
      </c>
      <c r="T118" s="2">
        <f t="shared" si="31"/>
        <v>0</v>
      </c>
      <c r="U118" s="2">
        <f t="shared" si="32"/>
        <v>0</v>
      </c>
      <c r="W118" s="2">
        <f t="shared" si="33"/>
        <v>0</v>
      </c>
      <c r="X118" s="2">
        <f t="shared" si="34"/>
        <v>0</v>
      </c>
      <c r="Y118" s="2">
        <f t="shared" si="35"/>
        <v>0</v>
      </c>
      <c r="Z118" s="2">
        <f t="shared" si="36"/>
        <v>4.5457122783208872</v>
      </c>
      <c r="AA118" s="2">
        <f t="shared" si="37"/>
        <v>0</v>
      </c>
      <c r="AB118" s="2" t="e">
        <f t="shared" si="38"/>
        <v>#DIV/0!</v>
      </c>
      <c r="AC118" s="2">
        <v>0</v>
      </c>
      <c r="AD118" s="2" t="e">
        <f t="shared" si="39"/>
        <v>#DIV/0!</v>
      </c>
      <c r="AE118" s="2" t="s">
        <v>134</v>
      </c>
      <c r="AF118" s="2">
        <f t="shared" si="40"/>
        <v>0</v>
      </c>
      <c r="AG118" s="2">
        <f t="shared" si="41"/>
        <v>0.10483435012913175</v>
      </c>
      <c r="AH118" s="2">
        <f t="shared" si="42"/>
        <v>46.341973522067647</v>
      </c>
      <c r="AI118" s="2">
        <f t="shared" si="43"/>
        <v>1045437.6000000001</v>
      </c>
      <c r="AJ118" s="2">
        <f t="shared" si="44"/>
        <v>29603.52</v>
      </c>
      <c r="AK118" s="2">
        <f t="shared" si="45"/>
        <v>2.9603520000000001E-2</v>
      </c>
      <c r="AL118" s="2" t="s">
        <v>134</v>
      </c>
      <c r="AM118" s="2" t="s">
        <v>134</v>
      </c>
      <c r="AN118" s="2" t="s">
        <v>134</v>
      </c>
      <c r="AO118" s="2" t="s">
        <v>134</v>
      </c>
      <c r="AP118" s="2" t="s">
        <v>134</v>
      </c>
      <c r="AQ118" s="2" t="s">
        <v>134</v>
      </c>
      <c r="AR118" s="2" t="s">
        <v>134</v>
      </c>
      <c r="AS118" s="2">
        <v>0</v>
      </c>
      <c r="AT118" s="2" t="s">
        <v>134</v>
      </c>
      <c r="AU118" s="2" t="s">
        <v>134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 t="s">
        <v>142</v>
      </c>
    </row>
    <row r="119" spans="1:99" s="2" customFormat="1" x14ac:dyDescent="0.25">
      <c r="A119" s="2" t="s">
        <v>670</v>
      </c>
      <c r="B119" s="2" t="s">
        <v>671</v>
      </c>
      <c r="C119" s="2" t="s">
        <v>672</v>
      </c>
      <c r="F119" s="2">
        <v>0</v>
      </c>
      <c r="G119" s="2">
        <v>13</v>
      </c>
      <c r="H119" s="2">
        <v>0</v>
      </c>
      <c r="I119" s="2">
        <v>1850</v>
      </c>
      <c r="J119" s="2">
        <v>1295</v>
      </c>
      <c r="K119" s="2">
        <v>1850</v>
      </c>
      <c r="L119" s="2">
        <f t="shared" si="25"/>
        <v>80585815</v>
      </c>
      <c r="M119" s="2">
        <v>504</v>
      </c>
      <c r="N119" s="2">
        <f t="shared" si="26"/>
        <v>21954240</v>
      </c>
      <c r="O119" s="2">
        <f t="shared" si="27"/>
        <v>0.78750000000000009</v>
      </c>
      <c r="P119" s="2">
        <f t="shared" si="28"/>
        <v>2039617.4400000002</v>
      </c>
      <c r="Q119" s="2">
        <f t="shared" si="29"/>
        <v>2.0396174400000002</v>
      </c>
      <c r="R119" s="2">
        <v>6</v>
      </c>
      <c r="S119" s="2">
        <f t="shared" si="30"/>
        <v>15.539939999999998</v>
      </c>
      <c r="T119" s="2">
        <f t="shared" si="31"/>
        <v>3840</v>
      </c>
      <c r="U119" s="2">
        <f t="shared" si="32"/>
        <v>167280000</v>
      </c>
      <c r="V119" s="2">
        <v>26715.800987999999</v>
      </c>
      <c r="W119" s="2">
        <f t="shared" si="33"/>
        <v>8.1429761411424</v>
      </c>
      <c r="X119" s="2">
        <f t="shared" si="34"/>
        <v>5.0598124123212722</v>
      </c>
      <c r="Y119" s="2">
        <f t="shared" si="35"/>
        <v>1.608435667224869</v>
      </c>
      <c r="Z119" s="2">
        <f t="shared" si="36"/>
        <v>3.6706264940166453</v>
      </c>
      <c r="AA119" s="2">
        <f t="shared" si="37"/>
        <v>5.0977822617331654</v>
      </c>
      <c r="AB119" s="2" t="e">
        <f t="shared" si="38"/>
        <v>#DIV/0!</v>
      </c>
      <c r="AC119" s="2">
        <v>0</v>
      </c>
      <c r="AD119" s="2" t="e">
        <f t="shared" si="39"/>
        <v>#DIV/0!</v>
      </c>
      <c r="AE119" s="2" t="s">
        <v>134</v>
      </c>
      <c r="AF119" s="2">
        <f t="shared" si="40"/>
        <v>7.6190476190476186</v>
      </c>
      <c r="AG119" s="2">
        <f t="shared" si="41"/>
        <v>6.9426686708735114E-2</v>
      </c>
      <c r="AH119" s="2">
        <f t="shared" si="42"/>
        <v>1.2768704495915315</v>
      </c>
      <c r="AI119" s="2">
        <f t="shared" si="43"/>
        <v>56410070.5</v>
      </c>
      <c r="AJ119" s="2">
        <f t="shared" si="44"/>
        <v>1597356.6</v>
      </c>
      <c r="AK119" s="2">
        <f t="shared" si="45"/>
        <v>1.5973566000000001</v>
      </c>
      <c r="AL119" s="2" t="s">
        <v>673</v>
      </c>
      <c r="AM119" s="2" t="s">
        <v>134</v>
      </c>
      <c r="AN119" s="2" t="s">
        <v>674</v>
      </c>
      <c r="AO119" s="2" t="s">
        <v>675</v>
      </c>
      <c r="AP119" s="2" t="s">
        <v>134</v>
      </c>
      <c r="AQ119" s="2" t="s">
        <v>134</v>
      </c>
      <c r="AR119" s="2" t="s">
        <v>134</v>
      </c>
      <c r="AS119" s="2">
        <v>0</v>
      </c>
      <c r="AT119" s="2" t="s">
        <v>134</v>
      </c>
      <c r="AU119" s="2" t="s">
        <v>134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 t="s">
        <v>142</v>
      </c>
    </row>
    <row r="120" spans="1:99" s="2" customFormat="1" x14ac:dyDescent="0.25">
      <c r="A120" s="2" t="s">
        <v>676</v>
      </c>
      <c r="B120" s="2" t="s">
        <v>677</v>
      </c>
      <c r="C120" s="2" t="s">
        <v>678</v>
      </c>
      <c r="F120" s="2">
        <v>0</v>
      </c>
      <c r="G120" s="2">
        <v>10</v>
      </c>
      <c r="H120" s="2">
        <v>0</v>
      </c>
      <c r="I120" s="2">
        <v>11600</v>
      </c>
      <c r="J120" s="2">
        <v>8650</v>
      </c>
      <c r="K120" s="2">
        <v>11600</v>
      </c>
      <c r="L120" s="2">
        <f t="shared" si="25"/>
        <v>505294840</v>
      </c>
      <c r="M120" s="2">
        <v>667</v>
      </c>
      <c r="N120" s="2">
        <f t="shared" si="26"/>
        <v>29054520</v>
      </c>
      <c r="O120" s="2">
        <f t="shared" si="27"/>
        <v>1.0421875</v>
      </c>
      <c r="P120" s="2">
        <f t="shared" si="28"/>
        <v>2699255.62</v>
      </c>
      <c r="Q120" s="2">
        <f t="shared" si="29"/>
        <v>2.6992556200000002</v>
      </c>
      <c r="R120" s="2">
        <v>8</v>
      </c>
      <c r="S120" s="2">
        <f t="shared" si="30"/>
        <v>20.719919999999998</v>
      </c>
      <c r="T120" s="2">
        <f t="shared" si="31"/>
        <v>5120</v>
      </c>
      <c r="U120" s="2">
        <f t="shared" si="32"/>
        <v>223040000</v>
      </c>
      <c r="V120" s="2">
        <v>57733.908192000003</v>
      </c>
      <c r="W120" s="2">
        <f t="shared" si="33"/>
        <v>17.597295216921601</v>
      </c>
      <c r="X120" s="2">
        <f t="shared" si="34"/>
        <v>10.934455808115649</v>
      </c>
      <c r="Y120" s="2">
        <f t="shared" si="35"/>
        <v>3.0214735998421305</v>
      </c>
      <c r="Z120" s="2">
        <f t="shared" si="36"/>
        <v>17.391264422884976</v>
      </c>
      <c r="AA120" s="2">
        <f t="shared" si="37"/>
        <v>1.6492925618895253</v>
      </c>
      <c r="AB120" s="2" t="e">
        <f t="shared" si="38"/>
        <v>#DIV/0!</v>
      </c>
      <c r="AC120" s="2">
        <v>0</v>
      </c>
      <c r="AD120" s="2" t="e">
        <f t="shared" si="39"/>
        <v>#DIV/0!</v>
      </c>
      <c r="AE120" s="2">
        <v>381.49099999999999</v>
      </c>
      <c r="AF120" s="2">
        <f t="shared" si="40"/>
        <v>7.6761619190404797</v>
      </c>
      <c r="AG120" s="2">
        <f t="shared" si="41"/>
        <v>0.28593660361367662</v>
      </c>
      <c r="AH120" s="2">
        <f t="shared" si="42"/>
        <v>0.25298559590132791</v>
      </c>
      <c r="AI120" s="2">
        <f t="shared" si="43"/>
        <v>376793135</v>
      </c>
      <c r="AJ120" s="2">
        <f t="shared" si="44"/>
        <v>10669602</v>
      </c>
      <c r="AK120" s="2">
        <f t="shared" si="45"/>
        <v>10.669601999999999</v>
      </c>
      <c r="AL120" s="2" t="s">
        <v>679</v>
      </c>
      <c r="AM120" s="2" t="s">
        <v>134</v>
      </c>
      <c r="AN120" s="2" t="s">
        <v>680</v>
      </c>
      <c r="AO120" s="2" t="s">
        <v>681</v>
      </c>
      <c r="AP120" s="2" t="s">
        <v>682</v>
      </c>
      <c r="AQ120" s="2" t="s">
        <v>394</v>
      </c>
      <c r="AR120" s="2" t="s">
        <v>683</v>
      </c>
      <c r="AS120" s="2">
        <v>2</v>
      </c>
      <c r="AT120" s="2" t="s">
        <v>684</v>
      </c>
      <c r="AU120" s="2" t="s">
        <v>685</v>
      </c>
      <c r="AV120" s="2">
        <v>8</v>
      </c>
      <c r="AW120" s="5">
        <v>15</v>
      </c>
      <c r="AX120" s="5">
        <v>80</v>
      </c>
      <c r="AY120" s="5">
        <v>5</v>
      </c>
      <c r="AZ120" s="5">
        <v>3.4</v>
      </c>
      <c r="BA120" s="5">
        <v>4.2</v>
      </c>
      <c r="BB120" s="5">
        <v>0.6</v>
      </c>
      <c r="BC120" s="5">
        <v>0.4</v>
      </c>
      <c r="BD120" s="2">
        <v>0</v>
      </c>
      <c r="BE120" s="5">
        <v>0.2</v>
      </c>
      <c r="BF120" s="5">
        <v>18.7</v>
      </c>
      <c r="BG120" s="5">
        <v>18.2</v>
      </c>
      <c r="BH120" s="5">
        <v>41.2</v>
      </c>
      <c r="BI120" s="2">
        <v>0</v>
      </c>
      <c r="BJ120" s="2">
        <v>0</v>
      </c>
      <c r="BK120" s="5">
        <v>3.8</v>
      </c>
      <c r="BL120" s="5">
        <v>9.1999999999999993</v>
      </c>
      <c r="BM120" s="5">
        <v>0.1</v>
      </c>
      <c r="BN120" s="5">
        <v>0.1</v>
      </c>
      <c r="BO120" s="5">
        <v>44204</v>
      </c>
      <c r="BP120" s="5">
        <v>3377</v>
      </c>
      <c r="BQ120" s="5">
        <v>92</v>
      </c>
      <c r="BR120" s="5">
        <v>7</v>
      </c>
      <c r="BS120" s="5">
        <v>0.15</v>
      </c>
      <c r="BT120" s="5">
        <v>0.01</v>
      </c>
      <c r="BU120" s="5">
        <v>57349</v>
      </c>
      <c r="BV120" s="5">
        <v>119</v>
      </c>
      <c r="BW120" s="5">
        <v>0.19</v>
      </c>
      <c r="BX120" s="5">
        <v>265737</v>
      </c>
      <c r="BY120" s="5">
        <v>12107</v>
      </c>
      <c r="BZ120" s="5">
        <v>554</v>
      </c>
      <c r="CA120" s="5">
        <v>25</v>
      </c>
      <c r="CB120" s="5">
        <v>0.8</v>
      </c>
      <c r="CC120" s="5">
        <v>0.04</v>
      </c>
      <c r="CD120" s="5">
        <v>5</v>
      </c>
      <c r="CE120" s="5">
        <v>11</v>
      </c>
      <c r="CF120" s="5">
        <v>6</v>
      </c>
      <c r="CG120" s="5">
        <v>10</v>
      </c>
      <c r="CH120" s="5">
        <v>44</v>
      </c>
      <c r="CI120" s="5">
        <v>33</v>
      </c>
      <c r="CJ120" s="5">
        <v>46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5">
        <v>11</v>
      </c>
      <c r="CR120" s="5">
        <v>32</v>
      </c>
      <c r="CS120" s="5">
        <v>0.95875999999999995</v>
      </c>
      <c r="CT120" s="5">
        <v>0.84689000000000003</v>
      </c>
      <c r="CU120" s="2" t="s">
        <v>142</v>
      </c>
    </row>
    <row r="121" spans="1:99" s="2" customFormat="1" x14ac:dyDescent="0.25">
      <c r="A121" s="2" t="s">
        <v>686</v>
      </c>
      <c r="B121" s="2" t="s">
        <v>687</v>
      </c>
      <c r="C121" s="2" t="s">
        <v>688</v>
      </c>
      <c r="F121" s="2">
        <v>0</v>
      </c>
      <c r="G121" s="2">
        <v>14</v>
      </c>
      <c r="H121" s="2">
        <v>0</v>
      </c>
      <c r="I121" s="2">
        <v>67000</v>
      </c>
      <c r="J121" s="2">
        <v>50750</v>
      </c>
      <c r="K121" s="2">
        <v>67000</v>
      </c>
      <c r="L121" s="2">
        <f t="shared" si="25"/>
        <v>2918513300</v>
      </c>
      <c r="M121" s="2">
        <v>6960</v>
      </c>
      <c r="N121" s="2">
        <f t="shared" si="26"/>
        <v>303177600</v>
      </c>
      <c r="O121" s="2">
        <f t="shared" si="27"/>
        <v>10.875</v>
      </c>
      <c r="P121" s="2">
        <f t="shared" si="28"/>
        <v>28166145.600000001</v>
      </c>
      <c r="Q121" s="2">
        <f t="shared" si="29"/>
        <v>28.1661456</v>
      </c>
      <c r="R121" s="2">
        <v>114</v>
      </c>
      <c r="S121" s="2">
        <f t="shared" si="30"/>
        <v>295.25885999999997</v>
      </c>
      <c r="T121" s="2">
        <f t="shared" si="31"/>
        <v>72960</v>
      </c>
      <c r="U121" s="2">
        <f t="shared" si="32"/>
        <v>3178320000</v>
      </c>
      <c r="W121" s="2">
        <f t="shared" si="33"/>
        <v>0</v>
      </c>
      <c r="X121" s="2">
        <f t="shared" si="34"/>
        <v>0</v>
      </c>
      <c r="Y121" s="2">
        <f t="shared" si="35"/>
        <v>0</v>
      </c>
      <c r="Z121" s="2">
        <f t="shared" si="36"/>
        <v>9.6264146823512036</v>
      </c>
      <c r="AA121" s="2">
        <f t="shared" si="37"/>
        <v>0</v>
      </c>
      <c r="AB121" s="2" t="e">
        <f t="shared" si="38"/>
        <v>#DIV/0!</v>
      </c>
      <c r="AC121" s="2">
        <v>0</v>
      </c>
      <c r="AD121" s="2" t="e">
        <f t="shared" si="39"/>
        <v>#DIV/0!</v>
      </c>
      <c r="AE121" s="2" t="s">
        <v>134</v>
      </c>
      <c r="AF121" s="2">
        <f t="shared" si="40"/>
        <v>10.482758620689655</v>
      </c>
      <c r="AG121" s="2">
        <f t="shared" si="41"/>
        <v>4.8996094003614085E-2</v>
      </c>
      <c r="AH121" s="2">
        <f t="shared" si="42"/>
        <v>0.44994482509415873</v>
      </c>
      <c r="AI121" s="2">
        <f t="shared" si="43"/>
        <v>2210664925</v>
      </c>
      <c r="AJ121" s="2">
        <f t="shared" si="44"/>
        <v>62599110</v>
      </c>
      <c r="AK121" s="2">
        <f t="shared" si="45"/>
        <v>62.599110000000003</v>
      </c>
      <c r="AL121" s="2" t="s">
        <v>134</v>
      </c>
      <c r="AM121" s="2" t="s">
        <v>134</v>
      </c>
      <c r="AN121" s="2" t="s">
        <v>134</v>
      </c>
      <c r="AO121" s="2" t="s">
        <v>134</v>
      </c>
      <c r="AP121" s="2" t="s">
        <v>134</v>
      </c>
      <c r="AQ121" s="2" t="s">
        <v>134</v>
      </c>
      <c r="AR121" s="2" t="s">
        <v>134</v>
      </c>
      <c r="AS121" s="2">
        <v>0</v>
      </c>
      <c r="AT121" s="2" t="s">
        <v>134</v>
      </c>
      <c r="AU121" s="2" t="s">
        <v>134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 t="s">
        <v>142</v>
      </c>
    </row>
    <row r="122" spans="1:99" s="2" customFormat="1" x14ac:dyDescent="0.25">
      <c r="A122" s="2" t="s">
        <v>689</v>
      </c>
      <c r="C122" s="2" t="s">
        <v>690</v>
      </c>
      <c r="F122" s="2">
        <v>0</v>
      </c>
      <c r="G122" s="2">
        <v>12</v>
      </c>
      <c r="H122" s="2">
        <v>0</v>
      </c>
      <c r="I122" s="2">
        <v>13900</v>
      </c>
      <c r="J122" s="2">
        <v>10100</v>
      </c>
      <c r="K122" s="2">
        <v>13900</v>
      </c>
      <c r="L122" s="2">
        <f t="shared" si="25"/>
        <v>605482610</v>
      </c>
      <c r="M122" s="2">
        <v>4098</v>
      </c>
      <c r="N122" s="2">
        <f t="shared" si="26"/>
        <v>178508880</v>
      </c>
      <c r="O122" s="2">
        <f t="shared" si="27"/>
        <v>6.4031250000000002</v>
      </c>
      <c r="P122" s="2">
        <f t="shared" si="28"/>
        <v>16584032.280000001</v>
      </c>
      <c r="Q122" s="2">
        <f t="shared" si="29"/>
        <v>16.584032280000002</v>
      </c>
      <c r="R122" s="2">
        <v>34</v>
      </c>
      <c r="S122" s="2">
        <f t="shared" si="30"/>
        <v>88.059659999999994</v>
      </c>
      <c r="T122" s="2">
        <f t="shared" si="31"/>
        <v>21760</v>
      </c>
      <c r="U122" s="2">
        <f t="shared" si="32"/>
        <v>947920000</v>
      </c>
      <c r="V122" s="2">
        <v>160917.16991999999</v>
      </c>
      <c r="W122" s="2">
        <f t="shared" si="33"/>
        <v>49.047553391615992</v>
      </c>
      <c r="X122" s="2">
        <f t="shared" si="34"/>
        <v>30.476746479828478</v>
      </c>
      <c r="Y122" s="2">
        <f t="shared" si="35"/>
        <v>3.397560293816019</v>
      </c>
      <c r="Z122" s="2">
        <f t="shared" si="36"/>
        <v>3.3918907003393892</v>
      </c>
      <c r="AA122" s="2">
        <f t="shared" si="37"/>
        <v>3.936985930141141</v>
      </c>
      <c r="AB122" s="2" t="e">
        <f t="shared" si="38"/>
        <v>#DIV/0!</v>
      </c>
      <c r="AC122" s="2">
        <v>0</v>
      </c>
      <c r="AD122" s="2" t="e">
        <f t="shared" si="39"/>
        <v>#DIV/0!</v>
      </c>
      <c r="AE122" s="2">
        <v>32.485700000000001</v>
      </c>
      <c r="AF122" s="2">
        <f t="shared" si="40"/>
        <v>5.3099072718399221</v>
      </c>
      <c r="AG122" s="2">
        <f t="shared" si="41"/>
        <v>2.2498697941324867E-2</v>
      </c>
      <c r="AH122" s="2">
        <f t="shared" si="42"/>
        <v>1.331179584638102</v>
      </c>
      <c r="AI122" s="2">
        <f t="shared" si="43"/>
        <v>439954990</v>
      </c>
      <c r="AJ122" s="2">
        <f t="shared" si="44"/>
        <v>12458148</v>
      </c>
      <c r="AK122" s="2">
        <f t="shared" si="45"/>
        <v>12.458148</v>
      </c>
      <c r="AL122" s="2" t="s">
        <v>691</v>
      </c>
      <c r="AM122" s="2" t="s">
        <v>134</v>
      </c>
      <c r="AN122" s="2" t="s">
        <v>689</v>
      </c>
      <c r="AO122" s="2" t="s">
        <v>692</v>
      </c>
      <c r="AP122" s="2" t="s">
        <v>693</v>
      </c>
      <c r="AQ122" s="2" t="s">
        <v>206</v>
      </c>
      <c r="AR122" s="2" t="s">
        <v>694</v>
      </c>
      <c r="AS122" s="2">
        <v>1</v>
      </c>
      <c r="AT122" s="2" t="s">
        <v>695</v>
      </c>
      <c r="AU122" s="2" t="s">
        <v>696</v>
      </c>
      <c r="AV122" s="2">
        <v>8</v>
      </c>
      <c r="AW122" s="5">
        <v>90</v>
      </c>
      <c r="AX122" s="5">
        <v>10</v>
      </c>
      <c r="AY122" s="2">
        <v>0</v>
      </c>
      <c r="AZ122" s="5">
        <v>10.8</v>
      </c>
      <c r="BA122" s="5">
        <v>4.3</v>
      </c>
      <c r="BB122" s="5">
        <v>1</v>
      </c>
      <c r="BC122" s="5">
        <v>1.8</v>
      </c>
      <c r="BD122" s="2">
        <v>0</v>
      </c>
      <c r="BE122" s="5">
        <v>0.6</v>
      </c>
      <c r="BF122" s="5">
        <v>14.7</v>
      </c>
      <c r="BG122" s="5">
        <v>16.5</v>
      </c>
      <c r="BH122" s="5">
        <v>35.200000000000003</v>
      </c>
      <c r="BI122" s="2">
        <v>0</v>
      </c>
      <c r="BJ122" s="2">
        <v>0</v>
      </c>
      <c r="BK122" s="5">
        <v>5.2</v>
      </c>
      <c r="BL122" s="5">
        <v>9.5</v>
      </c>
      <c r="BM122" s="5">
        <v>0.2</v>
      </c>
      <c r="BN122" s="5">
        <v>0.1</v>
      </c>
      <c r="BO122" s="5">
        <v>18928</v>
      </c>
      <c r="BP122" s="5">
        <v>1392</v>
      </c>
      <c r="BQ122" s="5">
        <v>124</v>
      </c>
      <c r="BR122" s="5">
        <v>9</v>
      </c>
      <c r="BS122" s="5">
        <v>0.2</v>
      </c>
      <c r="BT122" s="5">
        <v>0.01</v>
      </c>
      <c r="BU122" s="5">
        <v>24581</v>
      </c>
      <c r="BV122" s="5">
        <v>161</v>
      </c>
      <c r="BW122" s="5">
        <v>0.26</v>
      </c>
      <c r="BX122" s="5">
        <v>34857</v>
      </c>
      <c r="BY122" s="5">
        <v>697</v>
      </c>
      <c r="BZ122" s="5">
        <v>228</v>
      </c>
      <c r="CA122" s="5">
        <v>5</v>
      </c>
      <c r="CB122" s="5">
        <v>1.25</v>
      </c>
      <c r="CC122" s="5">
        <v>0.03</v>
      </c>
      <c r="CD122" s="5">
        <v>13</v>
      </c>
      <c r="CE122" s="5">
        <v>15</v>
      </c>
      <c r="CF122" s="5">
        <v>8</v>
      </c>
      <c r="CG122" s="5">
        <v>9</v>
      </c>
      <c r="CH122" s="5">
        <v>36</v>
      </c>
      <c r="CI122" s="5">
        <v>23</v>
      </c>
      <c r="CJ122" s="5">
        <v>25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5">
        <v>20</v>
      </c>
      <c r="CR122" s="5">
        <v>51</v>
      </c>
      <c r="CS122" s="5">
        <v>0.36298999999999998</v>
      </c>
      <c r="CT122" s="5">
        <v>7.6160000000000005E-2</v>
      </c>
      <c r="CU122" s="2" t="s">
        <v>142</v>
      </c>
    </row>
    <row r="123" spans="1:99" s="2" customFormat="1" x14ac:dyDescent="0.25">
      <c r="A123" s="2" t="s">
        <v>516</v>
      </c>
      <c r="C123" s="2" t="s">
        <v>697</v>
      </c>
      <c r="D123" s="2">
        <v>1906</v>
      </c>
      <c r="E123" s="2">
        <f t="shared" ref="E123:E130" si="46">2015-D123</f>
        <v>109</v>
      </c>
      <c r="F123" s="2">
        <v>0</v>
      </c>
      <c r="G123" s="2">
        <v>8</v>
      </c>
      <c r="H123" s="2">
        <v>35132</v>
      </c>
      <c r="I123" s="2">
        <v>9175</v>
      </c>
      <c r="J123" s="2">
        <v>9175</v>
      </c>
      <c r="K123" s="2">
        <v>9175</v>
      </c>
      <c r="L123" s="2">
        <f t="shared" si="25"/>
        <v>399662082.5</v>
      </c>
      <c r="M123" s="2">
        <v>918</v>
      </c>
      <c r="N123" s="2">
        <f t="shared" si="26"/>
        <v>39988080</v>
      </c>
      <c r="O123" s="2">
        <f t="shared" si="27"/>
        <v>1.4343750000000002</v>
      </c>
      <c r="P123" s="2">
        <f t="shared" si="28"/>
        <v>3715017.48</v>
      </c>
      <c r="Q123" s="2">
        <f t="shared" si="29"/>
        <v>3.7150174800000002</v>
      </c>
      <c r="R123" s="2">
        <v>7600</v>
      </c>
      <c r="S123" s="2">
        <f t="shared" si="30"/>
        <v>19683.923999999999</v>
      </c>
      <c r="T123" s="2">
        <f t="shared" si="31"/>
        <v>4864000</v>
      </c>
      <c r="U123" s="2">
        <f t="shared" si="32"/>
        <v>211888000000</v>
      </c>
      <c r="W123" s="2">
        <f t="shared" si="33"/>
        <v>0</v>
      </c>
      <c r="X123" s="2">
        <f t="shared" si="34"/>
        <v>0</v>
      </c>
      <c r="Y123" s="2">
        <f t="shared" si="35"/>
        <v>0</v>
      </c>
      <c r="Z123" s="2">
        <f t="shared" si="36"/>
        <v>9.9945304325689062</v>
      </c>
      <c r="AA123" s="2">
        <f t="shared" si="37"/>
        <v>0</v>
      </c>
      <c r="AB123" s="2" t="e">
        <f t="shared" si="38"/>
        <v>#DIV/0!</v>
      </c>
      <c r="AC123" s="2">
        <v>0</v>
      </c>
      <c r="AD123" s="2" t="e">
        <f t="shared" si="39"/>
        <v>#DIV/0!</v>
      </c>
      <c r="AE123" s="2" t="s">
        <v>134</v>
      </c>
      <c r="AF123" s="2">
        <f t="shared" si="40"/>
        <v>5298.4749455337687</v>
      </c>
      <c r="AG123" s="2">
        <f t="shared" si="41"/>
        <v>0.14006917382503387</v>
      </c>
      <c r="AH123" s="2">
        <f t="shared" si="42"/>
        <v>0.32826356108708715</v>
      </c>
      <c r="AI123" s="2">
        <f t="shared" si="43"/>
        <v>399662082.5</v>
      </c>
      <c r="AJ123" s="2">
        <f t="shared" si="44"/>
        <v>11317179</v>
      </c>
      <c r="AK123" s="2">
        <f t="shared" si="45"/>
        <v>11.317178999999999</v>
      </c>
      <c r="AL123" s="2" t="s">
        <v>134</v>
      </c>
      <c r="AM123" s="2" t="s">
        <v>134</v>
      </c>
      <c r="AN123" s="2" t="s">
        <v>134</v>
      </c>
      <c r="AO123" s="2" t="s">
        <v>134</v>
      </c>
      <c r="AP123" s="2" t="s">
        <v>134</v>
      </c>
      <c r="AQ123" s="2" t="s">
        <v>134</v>
      </c>
      <c r="AR123" s="2" t="s">
        <v>134</v>
      </c>
      <c r="AS123" s="2">
        <v>0</v>
      </c>
      <c r="AT123" s="2" t="s">
        <v>134</v>
      </c>
      <c r="AU123" s="2" t="s">
        <v>134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 t="s">
        <v>142</v>
      </c>
    </row>
    <row r="124" spans="1:99" s="2" customFormat="1" x14ac:dyDescent="0.25">
      <c r="A124" s="2" t="s">
        <v>698</v>
      </c>
      <c r="C124" s="2" t="s">
        <v>699</v>
      </c>
      <c r="D124" s="2">
        <v>1894</v>
      </c>
      <c r="E124" s="2">
        <f t="shared" si="46"/>
        <v>121</v>
      </c>
      <c r="F124" s="2">
        <v>0</v>
      </c>
      <c r="G124" s="2">
        <v>15</v>
      </c>
      <c r="H124" s="2">
        <v>2000</v>
      </c>
      <c r="I124" s="2">
        <v>11480</v>
      </c>
      <c r="J124" s="2">
        <v>11480</v>
      </c>
      <c r="K124" s="2">
        <v>11480</v>
      </c>
      <c r="L124" s="2">
        <f t="shared" si="25"/>
        <v>500067652</v>
      </c>
      <c r="M124" s="2">
        <v>1125</v>
      </c>
      <c r="N124" s="2">
        <f t="shared" si="26"/>
        <v>49005000</v>
      </c>
      <c r="O124" s="2">
        <f t="shared" si="27"/>
        <v>1.7578125</v>
      </c>
      <c r="P124" s="2">
        <f t="shared" si="28"/>
        <v>4552717.5</v>
      </c>
      <c r="Q124" s="2">
        <f t="shared" si="29"/>
        <v>4.5527175</v>
      </c>
      <c r="R124" s="2">
        <v>5218</v>
      </c>
      <c r="S124" s="2">
        <f t="shared" si="30"/>
        <v>13514.567819999998</v>
      </c>
      <c r="T124" s="2">
        <f t="shared" si="31"/>
        <v>3339520</v>
      </c>
      <c r="U124" s="2">
        <f t="shared" si="32"/>
        <v>145477840000</v>
      </c>
      <c r="W124" s="2">
        <f t="shared" si="33"/>
        <v>0</v>
      </c>
      <c r="X124" s="2">
        <f t="shared" si="34"/>
        <v>0</v>
      </c>
      <c r="Y124" s="2">
        <f t="shared" si="35"/>
        <v>0</v>
      </c>
      <c r="Z124" s="2">
        <f t="shared" si="36"/>
        <v>10.204421018263442</v>
      </c>
      <c r="AA124" s="2">
        <f t="shared" si="37"/>
        <v>0</v>
      </c>
      <c r="AB124" s="2" t="e">
        <f t="shared" si="38"/>
        <v>#DIV/0!</v>
      </c>
      <c r="AC124" s="2">
        <v>0</v>
      </c>
      <c r="AD124" s="2" t="e">
        <f t="shared" si="39"/>
        <v>#DIV/0!</v>
      </c>
      <c r="AE124" s="2" t="s">
        <v>134</v>
      </c>
      <c r="AF124" s="2">
        <f t="shared" si="40"/>
        <v>2968.4622222222224</v>
      </c>
      <c r="AG124" s="2">
        <f t="shared" si="41"/>
        <v>0.12918545534168058</v>
      </c>
      <c r="AH124" s="2">
        <f t="shared" si="42"/>
        <v>0.32151164140683974</v>
      </c>
      <c r="AI124" s="2">
        <f t="shared" si="43"/>
        <v>500067652</v>
      </c>
      <c r="AJ124" s="2">
        <f t="shared" si="44"/>
        <v>14160350.4</v>
      </c>
      <c r="AK124" s="2">
        <f t="shared" si="45"/>
        <v>14.1603504</v>
      </c>
      <c r="AL124" s="2" t="s">
        <v>134</v>
      </c>
      <c r="AM124" s="2" t="s">
        <v>134</v>
      </c>
      <c r="AN124" s="2" t="s">
        <v>134</v>
      </c>
      <c r="AO124" s="2" t="s">
        <v>134</v>
      </c>
      <c r="AP124" s="2" t="s">
        <v>134</v>
      </c>
      <c r="AQ124" s="2" t="s">
        <v>134</v>
      </c>
      <c r="AR124" s="2" t="s">
        <v>134</v>
      </c>
      <c r="AS124" s="2">
        <v>0</v>
      </c>
      <c r="AT124" s="2" t="s">
        <v>134</v>
      </c>
      <c r="AU124" s="2" t="s">
        <v>134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 t="s">
        <v>142</v>
      </c>
    </row>
    <row r="125" spans="1:99" s="2" customFormat="1" x14ac:dyDescent="0.25">
      <c r="A125" s="2" t="s">
        <v>700</v>
      </c>
      <c r="C125" s="2" t="s">
        <v>701</v>
      </c>
      <c r="D125" s="2">
        <v>1929</v>
      </c>
      <c r="E125" s="2">
        <f t="shared" si="46"/>
        <v>86</v>
      </c>
      <c r="F125" s="2">
        <v>0</v>
      </c>
      <c r="G125" s="2">
        <v>12</v>
      </c>
      <c r="H125" s="2">
        <v>2060</v>
      </c>
      <c r="I125" s="2">
        <v>711</v>
      </c>
      <c r="J125" s="2">
        <v>711</v>
      </c>
      <c r="K125" s="2">
        <v>711</v>
      </c>
      <c r="L125" s="2">
        <f t="shared" si="25"/>
        <v>30971088.900000002</v>
      </c>
      <c r="M125" s="2">
        <v>359</v>
      </c>
      <c r="N125" s="2">
        <f t="shared" si="26"/>
        <v>15638040</v>
      </c>
      <c r="O125" s="2">
        <f t="shared" si="27"/>
        <v>0.56093749999999998</v>
      </c>
      <c r="P125" s="2">
        <f t="shared" si="28"/>
        <v>1452822.74</v>
      </c>
      <c r="Q125" s="2">
        <f t="shared" si="29"/>
        <v>1.45282274</v>
      </c>
      <c r="R125" s="2">
        <v>1703</v>
      </c>
      <c r="S125" s="2">
        <f t="shared" si="30"/>
        <v>4410.7529699999996</v>
      </c>
      <c r="T125" s="2">
        <f t="shared" si="31"/>
        <v>1089920</v>
      </c>
      <c r="U125" s="2">
        <f t="shared" si="32"/>
        <v>47479640000</v>
      </c>
      <c r="W125" s="2">
        <f t="shared" si="33"/>
        <v>0</v>
      </c>
      <c r="X125" s="2">
        <f t="shared" si="34"/>
        <v>0</v>
      </c>
      <c r="Y125" s="2">
        <f t="shared" si="35"/>
        <v>0</v>
      </c>
      <c r="Z125" s="2">
        <f t="shared" si="36"/>
        <v>1.9804968461520756</v>
      </c>
      <c r="AA125" s="2">
        <f t="shared" si="37"/>
        <v>0</v>
      </c>
      <c r="AB125" s="2" t="e">
        <f t="shared" si="38"/>
        <v>#DIV/0!</v>
      </c>
      <c r="AC125" s="2">
        <v>0</v>
      </c>
      <c r="AD125" s="2" t="e">
        <f t="shared" si="39"/>
        <v>#DIV/0!</v>
      </c>
      <c r="AE125" s="2" t="s">
        <v>134</v>
      </c>
      <c r="AF125" s="2">
        <f t="shared" si="40"/>
        <v>3035.9888579387189</v>
      </c>
      <c r="AG125" s="2">
        <f t="shared" si="41"/>
        <v>4.4384204845030001E-2</v>
      </c>
      <c r="AH125" s="2">
        <f t="shared" si="42"/>
        <v>1.6565742871859188</v>
      </c>
      <c r="AI125" s="2">
        <f t="shared" si="43"/>
        <v>30971088.900000002</v>
      </c>
      <c r="AJ125" s="2">
        <f t="shared" si="44"/>
        <v>877004.28</v>
      </c>
      <c r="AK125" s="2">
        <f t="shared" si="45"/>
        <v>0.87700428000000008</v>
      </c>
      <c r="AL125" s="2" t="s">
        <v>134</v>
      </c>
      <c r="AM125" s="2" t="s">
        <v>134</v>
      </c>
      <c r="AN125" s="2" t="s">
        <v>134</v>
      </c>
      <c r="AO125" s="2" t="s">
        <v>134</v>
      </c>
      <c r="AP125" s="2" t="s">
        <v>134</v>
      </c>
      <c r="AQ125" s="2" t="s">
        <v>134</v>
      </c>
      <c r="AR125" s="2" t="s">
        <v>134</v>
      </c>
      <c r="AS125" s="2">
        <v>0</v>
      </c>
      <c r="AT125" s="2" t="s">
        <v>134</v>
      </c>
      <c r="AU125" s="2" t="s">
        <v>134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 t="s">
        <v>142</v>
      </c>
    </row>
    <row r="126" spans="1:99" s="2" customFormat="1" x14ac:dyDescent="0.25">
      <c r="A126" s="2" t="s">
        <v>702</v>
      </c>
      <c r="C126" s="2" t="s">
        <v>703</v>
      </c>
      <c r="D126" s="2">
        <v>1911</v>
      </c>
      <c r="E126" s="2">
        <f t="shared" si="46"/>
        <v>104</v>
      </c>
      <c r="F126" s="2">
        <v>0</v>
      </c>
      <c r="G126" s="2">
        <v>13</v>
      </c>
      <c r="H126" s="2">
        <v>17000</v>
      </c>
      <c r="I126" s="2">
        <v>2320</v>
      </c>
      <c r="J126" s="2">
        <v>2320</v>
      </c>
      <c r="K126" s="2">
        <v>2320</v>
      </c>
      <c r="L126" s="2">
        <f t="shared" si="25"/>
        <v>101058968</v>
      </c>
      <c r="M126" s="2">
        <v>347</v>
      </c>
      <c r="N126" s="2">
        <f t="shared" si="26"/>
        <v>15115320</v>
      </c>
      <c r="O126" s="2">
        <f t="shared" si="27"/>
        <v>0.54218750000000004</v>
      </c>
      <c r="P126" s="2">
        <f t="shared" si="28"/>
        <v>1404260.4200000002</v>
      </c>
      <c r="Q126" s="2">
        <f t="shared" si="29"/>
        <v>1.4042604200000002</v>
      </c>
      <c r="R126" s="2">
        <v>1563</v>
      </c>
      <c r="S126" s="2">
        <f t="shared" si="30"/>
        <v>4048.1543699999997</v>
      </c>
      <c r="T126" s="2">
        <f t="shared" si="31"/>
        <v>1000320</v>
      </c>
      <c r="U126" s="2">
        <f t="shared" si="32"/>
        <v>43576440000</v>
      </c>
      <c r="W126" s="2">
        <f t="shared" si="33"/>
        <v>0</v>
      </c>
      <c r="X126" s="2">
        <f t="shared" si="34"/>
        <v>0</v>
      </c>
      <c r="Y126" s="2">
        <f t="shared" si="35"/>
        <v>0</v>
      </c>
      <c r="Z126" s="2">
        <f t="shared" si="36"/>
        <v>6.6858636138699019</v>
      </c>
      <c r="AA126" s="2">
        <f t="shared" si="37"/>
        <v>0</v>
      </c>
      <c r="AB126" s="2" t="e">
        <f t="shared" si="38"/>
        <v>#DIV/0!</v>
      </c>
      <c r="AC126" s="2">
        <v>0</v>
      </c>
      <c r="AD126" s="2" t="e">
        <f t="shared" si="39"/>
        <v>#DIV/0!</v>
      </c>
      <c r="AE126" s="2" t="s">
        <v>134</v>
      </c>
      <c r="AF126" s="2">
        <f t="shared" si="40"/>
        <v>2882.7665706051871</v>
      </c>
      <c r="AG126" s="2">
        <f t="shared" si="41"/>
        <v>0.15240327112255928</v>
      </c>
      <c r="AH126" s="2">
        <f t="shared" si="42"/>
        <v>0.49071299396269374</v>
      </c>
      <c r="AI126" s="2">
        <f t="shared" si="43"/>
        <v>101058968</v>
      </c>
      <c r="AJ126" s="2">
        <f t="shared" si="44"/>
        <v>2861673.6</v>
      </c>
      <c r="AK126" s="2">
        <f t="shared" si="45"/>
        <v>2.8616736</v>
      </c>
      <c r="AL126" s="2" t="s">
        <v>134</v>
      </c>
      <c r="AM126" s="2" t="s">
        <v>134</v>
      </c>
      <c r="AN126" s="2" t="s">
        <v>134</v>
      </c>
      <c r="AO126" s="2" t="s">
        <v>134</v>
      </c>
      <c r="AP126" s="2" t="s">
        <v>134</v>
      </c>
      <c r="AQ126" s="2" t="s">
        <v>134</v>
      </c>
      <c r="AR126" s="2" t="s">
        <v>134</v>
      </c>
      <c r="AS126" s="2">
        <v>0</v>
      </c>
      <c r="AT126" s="2" t="s">
        <v>134</v>
      </c>
      <c r="AU126" s="2" t="s">
        <v>134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 t="s">
        <v>142</v>
      </c>
    </row>
    <row r="127" spans="1:99" s="2" customFormat="1" x14ac:dyDescent="0.25">
      <c r="A127" s="2" t="s">
        <v>704</v>
      </c>
      <c r="B127" s="2" t="s">
        <v>705</v>
      </c>
      <c r="C127" s="2" t="s">
        <v>706</v>
      </c>
      <c r="D127" s="2">
        <v>1921</v>
      </c>
      <c r="E127" s="2">
        <f t="shared" si="46"/>
        <v>94</v>
      </c>
      <c r="F127" s="2">
        <v>0</v>
      </c>
      <c r="G127" s="2">
        <v>51</v>
      </c>
      <c r="H127" s="2">
        <v>51500</v>
      </c>
      <c r="I127" s="2">
        <v>18600</v>
      </c>
      <c r="J127" s="2">
        <v>18600</v>
      </c>
      <c r="K127" s="2">
        <v>18600</v>
      </c>
      <c r="L127" s="2">
        <f t="shared" si="25"/>
        <v>810214140</v>
      </c>
      <c r="M127" s="2">
        <v>930</v>
      </c>
      <c r="N127" s="2">
        <f t="shared" si="26"/>
        <v>40510800</v>
      </c>
      <c r="O127" s="2">
        <f t="shared" si="27"/>
        <v>1.453125</v>
      </c>
      <c r="P127" s="2">
        <f t="shared" si="28"/>
        <v>3763579.8000000003</v>
      </c>
      <c r="Q127" s="2">
        <f t="shared" si="29"/>
        <v>3.7635798</v>
      </c>
      <c r="R127" s="2">
        <v>3894</v>
      </c>
      <c r="S127" s="2">
        <f t="shared" si="30"/>
        <v>10085.421059999999</v>
      </c>
      <c r="T127" s="2">
        <f t="shared" si="31"/>
        <v>2492160</v>
      </c>
      <c r="U127" s="2">
        <f t="shared" si="32"/>
        <v>108564720000</v>
      </c>
      <c r="W127" s="2">
        <f t="shared" si="33"/>
        <v>0</v>
      </c>
      <c r="X127" s="2">
        <f t="shared" si="34"/>
        <v>0</v>
      </c>
      <c r="Y127" s="2">
        <f t="shared" si="35"/>
        <v>0</v>
      </c>
      <c r="Z127" s="2">
        <f t="shared" si="36"/>
        <v>19.999954086317722</v>
      </c>
      <c r="AA127" s="2">
        <f t="shared" si="37"/>
        <v>0</v>
      </c>
      <c r="AB127" s="2" t="e">
        <f t="shared" si="38"/>
        <v>#DIV/0!</v>
      </c>
      <c r="AC127" s="2">
        <v>0</v>
      </c>
      <c r="AD127" s="2" t="e">
        <f t="shared" si="39"/>
        <v>#DIV/0!</v>
      </c>
      <c r="AE127" s="2" t="s">
        <v>134</v>
      </c>
      <c r="AF127" s="2">
        <f t="shared" si="40"/>
        <v>2679.7419354838707</v>
      </c>
      <c r="AG127" s="2">
        <f t="shared" si="41"/>
        <v>0.27847681123235402</v>
      </c>
      <c r="AH127" s="2">
        <f t="shared" si="42"/>
        <v>0.16404238414891203</v>
      </c>
      <c r="AI127" s="2">
        <f t="shared" si="43"/>
        <v>810214140</v>
      </c>
      <c r="AJ127" s="2">
        <f t="shared" si="44"/>
        <v>22942728</v>
      </c>
      <c r="AK127" s="2">
        <f t="shared" si="45"/>
        <v>22.942727999999999</v>
      </c>
      <c r="AL127" s="2" t="s">
        <v>134</v>
      </c>
      <c r="AM127" s="2" t="s">
        <v>134</v>
      </c>
      <c r="AN127" s="2" t="s">
        <v>134</v>
      </c>
      <c r="AO127" s="2" t="s">
        <v>134</v>
      </c>
      <c r="AP127" s="2" t="s">
        <v>134</v>
      </c>
      <c r="AQ127" s="2" t="s">
        <v>134</v>
      </c>
      <c r="AR127" s="2" t="s">
        <v>134</v>
      </c>
      <c r="AS127" s="2">
        <v>0</v>
      </c>
      <c r="AT127" s="2" t="s">
        <v>134</v>
      </c>
      <c r="AU127" s="2" t="s">
        <v>134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 t="s">
        <v>142</v>
      </c>
    </row>
    <row r="128" spans="1:99" s="2" customFormat="1" x14ac:dyDescent="0.25">
      <c r="A128" s="2" t="s">
        <v>707</v>
      </c>
      <c r="C128" s="2" t="s">
        <v>708</v>
      </c>
      <c r="D128" s="2">
        <v>1994</v>
      </c>
      <c r="E128" s="2">
        <f t="shared" si="46"/>
        <v>21</v>
      </c>
      <c r="F128" s="2">
        <v>0</v>
      </c>
      <c r="G128" s="2">
        <v>58</v>
      </c>
      <c r="H128" s="2">
        <v>19000</v>
      </c>
      <c r="I128" s="2">
        <v>144670</v>
      </c>
      <c r="J128" s="2">
        <v>144670</v>
      </c>
      <c r="K128" s="2">
        <v>144670</v>
      </c>
      <c r="L128" s="2">
        <f t="shared" si="25"/>
        <v>6301810733</v>
      </c>
      <c r="M128" s="2">
        <v>12200</v>
      </c>
      <c r="N128" s="2">
        <f t="shared" si="26"/>
        <v>531432000</v>
      </c>
      <c r="O128" s="2">
        <f t="shared" si="27"/>
        <v>19.0625</v>
      </c>
      <c r="P128" s="2">
        <f t="shared" si="28"/>
        <v>49371692</v>
      </c>
      <c r="Q128" s="2">
        <f t="shared" si="29"/>
        <v>49.371692000000003</v>
      </c>
      <c r="R128" s="2">
        <v>542</v>
      </c>
      <c r="S128" s="2">
        <f t="shared" si="30"/>
        <v>1403.7745799999998</v>
      </c>
      <c r="T128" s="2">
        <f t="shared" si="31"/>
        <v>346880</v>
      </c>
      <c r="U128" s="2">
        <f t="shared" si="32"/>
        <v>15110960000</v>
      </c>
      <c r="V128" s="2">
        <v>474894.35816</v>
      </c>
      <c r="W128" s="2">
        <f t="shared" si="33"/>
        <v>144.747800367168</v>
      </c>
      <c r="X128" s="2">
        <f t="shared" si="34"/>
        <v>89.942142069355043</v>
      </c>
      <c r="Y128" s="2">
        <f t="shared" si="35"/>
        <v>5.811227242027762</v>
      </c>
      <c r="Z128" s="2">
        <f t="shared" si="36"/>
        <v>11.858169498637643</v>
      </c>
      <c r="AA128" s="2">
        <f t="shared" si="37"/>
        <v>0.81115038603403289</v>
      </c>
      <c r="AB128" s="2" t="e">
        <f t="shared" si="38"/>
        <v>#DIV/0!</v>
      </c>
      <c r="AC128" s="2">
        <v>0</v>
      </c>
      <c r="AD128" s="2" t="e">
        <f t="shared" si="39"/>
        <v>#DIV/0!</v>
      </c>
      <c r="AE128" s="2">
        <v>546.30999999999995</v>
      </c>
      <c r="AF128" s="2">
        <f t="shared" si="40"/>
        <v>28.432786885245903</v>
      </c>
      <c r="AG128" s="2">
        <f t="shared" si="41"/>
        <v>4.558681508704493E-2</v>
      </c>
      <c r="AH128" s="2">
        <f t="shared" si="42"/>
        <v>0.27667340659663048</v>
      </c>
      <c r="AI128" s="2">
        <f t="shared" si="43"/>
        <v>6301810733</v>
      </c>
      <c r="AJ128" s="2">
        <f t="shared" si="44"/>
        <v>178447551.59999999</v>
      </c>
      <c r="AK128" s="2">
        <f t="shared" si="45"/>
        <v>178.4475516</v>
      </c>
      <c r="AL128" s="2" t="s">
        <v>409</v>
      </c>
      <c r="AM128" s="2" t="s">
        <v>134</v>
      </c>
      <c r="AN128" s="2" t="s">
        <v>410</v>
      </c>
      <c r="AO128" s="2" t="s">
        <v>411</v>
      </c>
      <c r="AP128" s="2" t="s">
        <v>412</v>
      </c>
      <c r="AQ128" s="2" t="s">
        <v>413</v>
      </c>
      <c r="AR128" s="2" t="s">
        <v>414</v>
      </c>
      <c r="AS128" s="2">
        <v>3</v>
      </c>
      <c r="AT128" s="2" t="s">
        <v>415</v>
      </c>
      <c r="AU128" s="2" t="s">
        <v>416</v>
      </c>
      <c r="AV128" s="2">
        <v>8</v>
      </c>
      <c r="AW128" s="5">
        <v>75</v>
      </c>
      <c r="AX128" s="5">
        <v>24</v>
      </c>
      <c r="AY128" s="2">
        <v>0</v>
      </c>
      <c r="AZ128" s="5">
        <v>6.6</v>
      </c>
      <c r="BA128" s="5">
        <v>8.8000000000000007</v>
      </c>
      <c r="BB128" s="2">
        <v>0</v>
      </c>
      <c r="BC128" s="2">
        <v>0</v>
      </c>
      <c r="BD128" s="2">
        <v>0</v>
      </c>
      <c r="BE128" s="2">
        <v>0</v>
      </c>
      <c r="BF128" s="5">
        <v>11.9</v>
      </c>
      <c r="BG128" s="5">
        <v>33.200000000000003</v>
      </c>
      <c r="BH128" s="5">
        <v>34</v>
      </c>
      <c r="BI128" s="5">
        <v>0.9</v>
      </c>
      <c r="BJ128" s="2">
        <v>0</v>
      </c>
      <c r="BK128" s="2">
        <v>0</v>
      </c>
      <c r="BL128" s="2">
        <v>0</v>
      </c>
      <c r="BM128" s="2">
        <v>0</v>
      </c>
      <c r="BN128" s="5">
        <v>4.7</v>
      </c>
      <c r="BO128" s="5">
        <v>99793</v>
      </c>
      <c r="BP128" s="5">
        <v>7639</v>
      </c>
      <c r="BQ128" s="5">
        <v>116</v>
      </c>
      <c r="BR128" s="5">
        <v>9</v>
      </c>
      <c r="BS128" s="5">
        <v>0.15</v>
      </c>
      <c r="BT128" s="5">
        <v>0.01</v>
      </c>
      <c r="BU128" s="5">
        <v>126799</v>
      </c>
      <c r="BV128" s="5">
        <v>147</v>
      </c>
      <c r="BW128" s="5">
        <v>0.2</v>
      </c>
      <c r="BX128" s="5">
        <v>402578</v>
      </c>
      <c r="BY128" s="5">
        <v>17338</v>
      </c>
      <c r="BZ128" s="5">
        <v>467</v>
      </c>
      <c r="CA128" s="5">
        <v>20</v>
      </c>
      <c r="CB128" s="5">
        <v>0.84</v>
      </c>
      <c r="CC128" s="5">
        <v>0.04</v>
      </c>
      <c r="CD128" s="5">
        <v>1</v>
      </c>
      <c r="CE128" s="5">
        <v>2</v>
      </c>
      <c r="CF128" s="2">
        <v>0</v>
      </c>
      <c r="CG128" s="2">
        <v>0</v>
      </c>
      <c r="CH128" s="5">
        <v>53</v>
      </c>
      <c r="CI128" s="5">
        <v>37</v>
      </c>
      <c r="CJ128" s="5">
        <v>77</v>
      </c>
      <c r="CK128" s="5">
        <v>8</v>
      </c>
      <c r="CL128" s="5">
        <v>20</v>
      </c>
      <c r="CM128" s="2">
        <v>0</v>
      </c>
      <c r="CN128" s="5">
        <v>1</v>
      </c>
      <c r="CO128" s="2">
        <v>0</v>
      </c>
      <c r="CP128" s="2">
        <v>0</v>
      </c>
      <c r="CQ128" s="2">
        <v>0</v>
      </c>
      <c r="CR128" s="2">
        <v>0</v>
      </c>
      <c r="CS128" s="5">
        <v>0.79937000000000002</v>
      </c>
      <c r="CT128" s="5">
        <v>0.37182999999999999</v>
      </c>
      <c r="CU128" s="2" t="s">
        <v>142</v>
      </c>
    </row>
    <row r="129" spans="1:99" s="2" customFormat="1" x14ac:dyDescent="0.25">
      <c r="A129" s="2" t="s">
        <v>709</v>
      </c>
      <c r="C129" s="2" t="s">
        <v>710</v>
      </c>
      <c r="D129" s="2">
        <v>1955</v>
      </c>
      <c r="E129" s="2">
        <f t="shared" si="46"/>
        <v>60</v>
      </c>
      <c r="F129" s="2">
        <v>0</v>
      </c>
      <c r="G129" s="2">
        <v>50</v>
      </c>
      <c r="H129" s="2">
        <v>0</v>
      </c>
      <c r="I129" s="2">
        <v>78000</v>
      </c>
      <c r="J129" s="2">
        <v>78000</v>
      </c>
      <c r="K129" s="2">
        <v>78000</v>
      </c>
      <c r="L129" s="2">
        <f t="shared" si="25"/>
        <v>3397672200</v>
      </c>
      <c r="M129" s="2">
        <v>3746</v>
      </c>
      <c r="N129" s="2">
        <f t="shared" si="26"/>
        <v>163175760</v>
      </c>
      <c r="O129" s="2">
        <f t="shared" si="27"/>
        <v>5.8531250000000004</v>
      </c>
      <c r="P129" s="2">
        <f t="shared" si="28"/>
        <v>15159537.560000001</v>
      </c>
      <c r="Q129" s="2">
        <f t="shared" si="29"/>
        <v>15.15953756</v>
      </c>
      <c r="R129" s="2">
        <v>1382</v>
      </c>
      <c r="S129" s="2">
        <f t="shared" si="30"/>
        <v>3579.3661799999995</v>
      </c>
      <c r="T129" s="2">
        <f t="shared" si="31"/>
        <v>884480</v>
      </c>
      <c r="U129" s="2">
        <f t="shared" si="32"/>
        <v>38530160000</v>
      </c>
      <c r="V129" s="2">
        <v>260121.19776000001</v>
      </c>
      <c r="W129" s="2">
        <f t="shared" si="33"/>
        <v>79.284941077247993</v>
      </c>
      <c r="X129" s="2">
        <f t="shared" si="34"/>
        <v>49.265394128557446</v>
      </c>
      <c r="Y129" s="2">
        <f t="shared" si="35"/>
        <v>5.7443728674584333</v>
      </c>
      <c r="Z129" s="2">
        <f t="shared" si="36"/>
        <v>20.822162556497361</v>
      </c>
      <c r="AA129" s="2">
        <f t="shared" si="37"/>
        <v>0.82406978917733686</v>
      </c>
      <c r="AB129" s="2" t="e">
        <f t="shared" si="38"/>
        <v>#DIV/0!</v>
      </c>
      <c r="AC129" s="2">
        <v>0</v>
      </c>
      <c r="AD129" s="2" t="e">
        <f t="shared" si="39"/>
        <v>#DIV/0!</v>
      </c>
      <c r="AE129" s="2">
        <v>2101.83</v>
      </c>
      <c r="AF129" s="2">
        <f t="shared" si="40"/>
        <v>236.11318739989321</v>
      </c>
      <c r="AG129" s="2">
        <f t="shared" si="41"/>
        <v>0.1444586190966875</v>
      </c>
      <c r="AH129" s="2">
        <f t="shared" si="42"/>
        <v>0.1575648130825191</v>
      </c>
      <c r="AI129" s="2">
        <f t="shared" si="43"/>
        <v>3397672200</v>
      </c>
      <c r="AJ129" s="2">
        <f t="shared" si="44"/>
        <v>96211440</v>
      </c>
      <c r="AK129" s="2">
        <f t="shared" si="45"/>
        <v>96.211439999999996</v>
      </c>
      <c r="AL129" s="2" t="s">
        <v>213</v>
      </c>
      <c r="AM129" s="2" t="s">
        <v>134</v>
      </c>
      <c r="AN129" s="2" t="s">
        <v>210</v>
      </c>
      <c r="AO129" s="2" t="s">
        <v>214</v>
      </c>
      <c r="AP129" s="2" t="s">
        <v>215</v>
      </c>
      <c r="AQ129" s="2" t="s">
        <v>216</v>
      </c>
      <c r="AR129" s="2" t="s">
        <v>217</v>
      </c>
      <c r="AS129" s="2">
        <v>3</v>
      </c>
      <c r="AT129" s="2" t="s">
        <v>218</v>
      </c>
      <c r="AU129" s="2" t="s">
        <v>219</v>
      </c>
      <c r="AV129" s="2">
        <v>8</v>
      </c>
      <c r="AW129" s="5">
        <v>59</v>
      </c>
      <c r="AX129" s="5">
        <v>40</v>
      </c>
      <c r="AY129" s="5">
        <v>1</v>
      </c>
      <c r="AZ129" s="5">
        <v>13.1</v>
      </c>
      <c r="BA129" s="5">
        <v>3.7</v>
      </c>
      <c r="BB129" s="5">
        <v>0.1</v>
      </c>
      <c r="BC129" s="2">
        <v>0</v>
      </c>
      <c r="BD129" s="2">
        <v>0</v>
      </c>
      <c r="BE129" s="5">
        <v>0.1</v>
      </c>
      <c r="BF129" s="5">
        <v>29.6</v>
      </c>
      <c r="BG129" s="5">
        <v>23.2</v>
      </c>
      <c r="BH129" s="5">
        <v>23.9</v>
      </c>
      <c r="BI129" s="5">
        <v>0.8</v>
      </c>
      <c r="BJ129" s="2">
        <v>0</v>
      </c>
      <c r="BK129" s="2">
        <v>0</v>
      </c>
      <c r="BL129" s="5">
        <v>0.2</v>
      </c>
      <c r="BM129" s="2">
        <v>0</v>
      </c>
      <c r="BN129" s="5">
        <v>5.2</v>
      </c>
      <c r="BO129" s="5">
        <v>339283</v>
      </c>
      <c r="BP129" s="5">
        <v>25818</v>
      </c>
      <c r="BQ129" s="5">
        <v>98</v>
      </c>
      <c r="BR129" s="5">
        <v>7</v>
      </c>
      <c r="BS129" s="5">
        <v>0.16</v>
      </c>
      <c r="BT129" s="5">
        <v>0.01</v>
      </c>
      <c r="BU129" s="5">
        <v>446737</v>
      </c>
      <c r="BV129" s="5">
        <v>129</v>
      </c>
      <c r="BW129" s="5">
        <v>0.21</v>
      </c>
      <c r="BX129" s="5">
        <v>1069031</v>
      </c>
      <c r="BY129" s="5">
        <v>16544</v>
      </c>
      <c r="BZ129" s="5">
        <v>308</v>
      </c>
      <c r="CA129" s="5">
        <v>5</v>
      </c>
      <c r="CB129" s="5">
        <v>0.59</v>
      </c>
      <c r="CC129" s="5">
        <v>0.01</v>
      </c>
      <c r="CD129" s="2">
        <v>0</v>
      </c>
      <c r="CE129" s="5">
        <v>1</v>
      </c>
      <c r="CF129" s="2">
        <v>0</v>
      </c>
      <c r="CG129" s="5">
        <v>1</v>
      </c>
      <c r="CH129" s="5">
        <v>53</v>
      </c>
      <c r="CI129" s="5">
        <v>37</v>
      </c>
      <c r="CJ129" s="5">
        <v>79</v>
      </c>
      <c r="CK129" s="5">
        <v>9</v>
      </c>
      <c r="CL129" s="5">
        <v>17</v>
      </c>
      <c r="CM129" s="2">
        <v>0</v>
      </c>
      <c r="CN129" s="5">
        <v>1</v>
      </c>
      <c r="CO129" s="2">
        <v>0</v>
      </c>
      <c r="CP129" s="2">
        <v>0</v>
      </c>
      <c r="CQ129" s="2">
        <v>0</v>
      </c>
      <c r="CR129" s="5">
        <v>1</v>
      </c>
      <c r="CS129" s="5">
        <v>0.90744000000000002</v>
      </c>
      <c r="CT129" s="5">
        <v>0.77439999999999998</v>
      </c>
      <c r="CU129" s="2" t="s">
        <v>142</v>
      </c>
    </row>
    <row r="130" spans="1:99" s="2" customFormat="1" x14ac:dyDescent="0.25">
      <c r="A130" s="2" t="s">
        <v>711</v>
      </c>
      <c r="C130" s="2" t="s">
        <v>712</v>
      </c>
      <c r="D130" s="2">
        <v>1920</v>
      </c>
      <c r="E130" s="2">
        <f t="shared" si="46"/>
        <v>95</v>
      </c>
      <c r="F130" s="2">
        <v>0</v>
      </c>
      <c r="G130" s="2">
        <v>9.5</v>
      </c>
      <c r="H130" s="2">
        <v>0</v>
      </c>
      <c r="I130" s="2">
        <v>142529</v>
      </c>
      <c r="J130" s="2">
        <v>142529</v>
      </c>
      <c r="K130" s="2">
        <v>142529</v>
      </c>
      <c r="L130" s="2">
        <f t="shared" si="25"/>
        <v>6208548987.1000004</v>
      </c>
      <c r="M130" s="2">
        <v>4625</v>
      </c>
      <c r="N130" s="2">
        <f t="shared" si="26"/>
        <v>201465000</v>
      </c>
      <c r="O130" s="2">
        <f t="shared" si="27"/>
        <v>7.2265625</v>
      </c>
      <c r="P130" s="2">
        <f t="shared" si="28"/>
        <v>18716727.5</v>
      </c>
      <c r="Q130" s="2">
        <f t="shared" si="29"/>
        <v>18.716727500000001</v>
      </c>
      <c r="R130" s="2">
        <v>57</v>
      </c>
      <c r="S130" s="2">
        <f t="shared" si="30"/>
        <v>147.62942999999999</v>
      </c>
      <c r="T130" s="2">
        <f t="shared" si="31"/>
        <v>36480</v>
      </c>
      <c r="U130" s="2">
        <f t="shared" si="32"/>
        <v>1589160000</v>
      </c>
      <c r="W130" s="2">
        <f t="shared" si="33"/>
        <v>0</v>
      </c>
      <c r="X130" s="2">
        <f t="shared" si="34"/>
        <v>0</v>
      </c>
      <c r="Y130" s="2">
        <f t="shared" si="35"/>
        <v>0</v>
      </c>
      <c r="Z130" s="2">
        <f t="shared" si="36"/>
        <v>30.817010334797608</v>
      </c>
      <c r="AA130" s="2">
        <f t="shared" si="37"/>
        <v>0</v>
      </c>
      <c r="AB130" s="2" t="e">
        <f t="shared" si="38"/>
        <v>#DIV/0!</v>
      </c>
      <c r="AC130" s="2">
        <v>0</v>
      </c>
      <c r="AD130" s="2" t="e">
        <f t="shared" si="39"/>
        <v>#DIV/0!</v>
      </c>
      <c r="AE130" s="2" t="s">
        <v>134</v>
      </c>
      <c r="AF130" s="2">
        <f t="shared" si="40"/>
        <v>7.8875675675675678</v>
      </c>
      <c r="AG130" s="2">
        <f t="shared" si="41"/>
        <v>0.19241376978095795</v>
      </c>
      <c r="AH130" s="2">
        <f t="shared" si="42"/>
        <v>0.10646198692037663</v>
      </c>
      <c r="AI130" s="2">
        <f t="shared" si="43"/>
        <v>6208548987.1000004</v>
      </c>
      <c r="AJ130" s="2">
        <f t="shared" si="44"/>
        <v>175806670.92000002</v>
      </c>
      <c r="AK130" s="2">
        <f t="shared" si="45"/>
        <v>175.80667092000002</v>
      </c>
      <c r="AL130" s="2" t="s">
        <v>134</v>
      </c>
      <c r="AM130" s="2" t="s">
        <v>134</v>
      </c>
      <c r="AN130" s="2" t="s">
        <v>134</v>
      </c>
      <c r="AO130" s="2" t="s">
        <v>134</v>
      </c>
      <c r="AP130" s="2" t="s">
        <v>134</v>
      </c>
      <c r="AQ130" s="2" t="s">
        <v>134</v>
      </c>
      <c r="AR130" s="2" t="s">
        <v>134</v>
      </c>
      <c r="AS130" s="2">
        <v>0</v>
      </c>
      <c r="AT130" s="2" t="s">
        <v>134</v>
      </c>
      <c r="AU130" s="2" t="s">
        <v>134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2017-01-29T17:00:52Z</dcterms:created>
  <dcterms:modified xsi:type="dcterms:W3CDTF">2017-01-29T17:01:35Z</dcterms:modified>
</cp:coreProperties>
</file>